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2735" yWindow="65326" windowWidth="15900" windowHeight="1224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Zálohy1" sheetId="16" r:id="rId16"/>
    <sheet name="Zálohy2" sheetId="17" r:id="rId17"/>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'DAP2'!$A$1:$J$45</definedName>
    <definedName name="_xlnm.Print_Area" localSheetId="4">'DAP3'!$A$1:$I$50</definedName>
    <definedName name="_xlnm.Print_Area" localSheetId="5">'DAP4'!$A$1:$K$54</definedName>
    <definedName name="_xlnm.Print_Area" localSheetId="14">'Poj_priz'!$A$1:$M$54</definedName>
    <definedName name="_xlnm.Print_Area" localSheetId="13">'Př_b'!$A$1:$F$36</definedName>
    <definedName name="_xlnm.Print_Area" localSheetId="0">'UVOD'!$A$1:$K$37</definedName>
    <definedName name="_xlnm.Print_Area" localSheetId="1">'ZAKL_DATA'!$A$1:$E$42</definedName>
    <definedName name="_xlnm.Print_Area" localSheetId="15">'Zálohy1'!$A$1:$E$41</definedName>
    <definedName name="_xlnm.Print_Area" localSheetId="16">'Zálohy2'!$A$1:$E$41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Martin Štěpán</author>
  </authors>
  <commentList>
    <comment ref="E12" authorId="0">
      <text>
        <r>
          <rPr>
            <b/>
            <sz val="8"/>
            <rFont val="Tahoma"/>
            <family val="0"/>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0"/>
          </rPr>
          <t xml:space="preserve">ASPEKT HM : </t>
        </r>
        <r>
          <rPr>
            <sz val="8"/>
            <rFont val="Tahoma"/>
            <family val="2"/>
          </rPr>
          <t>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ASPEKT HM :</t>
        </r>
        <r>
          <rPr>
            <sz val="8"/>
            <rFont val="Tahoma"/>
            <family val="2"/>
          </rPr>
          <t xml:space="preserve"> Pokud máte příjmy ze zahraničí, nebo příjmy plynoucí za více zdaňovacích období, je potřeba před dalším vyplňováním této stránky vyplnit přílohu č. 3.</t>
        </r>
      </text>
    </comment>
    <comment ref="E19" authorId="1">
      <text>
        <r>
          <rPr>
            <b/>
            <sz val="9"/>
            <rFont val="Tahoma"/>
            <family val="0"/>
          </rPr>
          <t>Martin Štěpán:</t>
        </r>
        <r>
          <rPr>
            <sz val="9"/>
            <rFont val="Tahoma"/>
            <family val="2"/>
          </rPr>
          <t>Vyplňují pouze poplatníci, kteří uplatňují prominutí úhrady daně z příjmů fyzických osob podle rozhodnutí ministra financí č.j.: MF-65647/2013/3901 z důvodu povodní.Ostatní poplatníci uvedou částku 0.</t>
        </r>
        <r>
          <rPr>
            <sz val="9"/>
            <rFont val="Tahoma"/>
            <family val="0"/>
          </rPr>
          <t xml:space="preserve">
</t>
        </r>
      </text>
    </comment>
  </commentList>
</comments>
</file>

<file path=xl/comments5.xml><?xml version="1.0" encoding="utf-8"?>
<comments xmlns="http://schemas.openxmlformats.org/spreadsheetml/2006/main">
  <authors>
    <author>Martin Štěpán</author>
  </authors>
  <commentList>
    <comment ref="D29"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 ref="E8"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9" authorId="0">
      <text>
        <r>
          <rPr>
            <b/>
            <sz val="9"/>
            <rFont val="Tahoma"/>
            <family val="0"/>
          </rPr>
          <t xml:space="preserve">Martin Štěpán: </t>
        </r>
        <r>
          <rPr>
            <sz val="9"/>
            <rFont val="Tahoma"/>
            <family val="0"/>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5" authorId="0">
      <text>
        <r>
          <rPr>
            <b/>
            <sz val="9"/>
            <rFont val="Tahoma"/>
            <family val="0"/>
          </rPr>
          <t>Martin Štěpán:</t>
        </r>
        <r>
          <rPr>
            <sz val="9"/>
            <rFont val="Tahoma"/>
            <family val="0"/>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 ref="K8" authorId="1">
      <text>
        <r>
          <rPr>
            <b/>
            <sz val="8"/>
            <rFont val="Tahoma"/>
            <family val="0"/>
          </rPr>
          <t>Martin Štěpán:</t>
        </r>
        <r>
          <rPr>
            <sz val="8"/>
            <rFont val="Tahoma"/>
            <family val="0"/>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<sst xmlns="http://schemas.openxmlformats.org/spreadsheetml/2006/main" count="860" uniqueCount="537">
  <si>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</si>
  <si>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</si>
  <si>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</si>
  <si>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</si>
  <si>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</si>
  <si>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</si>
  <si>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</si>
  <si>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</si>
  <si>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</si>
  <si>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Rozdíl mezi pojistným a úhrnem zaplacených částek
a přeplatků (ř. 443 – ř. 447 – ř. 448)</t>
  </si>
  <si>
    <t>PROHLAŠUJI, ŽE VŠECHNY MNOU UVEDENÉ ÚDAJE V TOMTO PŘIZNÁNÍ JSOU PRAVDIVÉ A ÚPLNÉ</t>
  </si>
  <si>
    <t>25 5405/P4/1 MFin 5405/P4/1 – vzor č. 1</t>
  </si>
  <si>
    <r>
      <t>1)</t>
    </r>
    <r>
      <rPr>
        <sz val="8"/>
        <rFont val="Arial"/>
        <family val="2"/>
      </rPr>
      <t xml:space="preserve"> Označte křížkem odpovídající variantu</t>
    </r>
  </si>
  <si>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</si>
  <si>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</si>
  <si>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</si>
  <si>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</si>
  <si>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</si>
  <si>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</si>
  <si>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</si>
  <si>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</si>
  <si>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</si>
  <si>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</si>
  <si>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</si>
  <si>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</si>
  <si>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</si>
  <si>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</si>
  <si>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</si>
  <si>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</si>
  <si>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</si>
  <si>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</si>
  <si>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</si>
  <si>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</si>
  <si>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</si>
  <si>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</si>
  <si>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</si>
  <si>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</si>
  <si>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</si>
  <si>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</si>
  <si>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</si>
  <si>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</si>
  <si>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</si>
  <si>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</si>
  <si>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</si>
  <si>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</si>
  <si>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</si>
  <si>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</si>
  <si>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</si>
  <si>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</si>
  <si>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</si>
  <si>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</si>
  <si>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</si>
  <si>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</si>
  <si>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</si>
  <si>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</si>
  <si>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</si>
  <si>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</si>
  <si>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</si>
  <si>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</si>
  <si>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</si>
  <si>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</si>
  <si>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</si>
  <si>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</si>
  <si>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</si>
  <si>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</si>
  <si>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</si>
  <si>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</si>
  <si>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</si>
  <si>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</si>
  <si>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</si>
  <si>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</si>
  <si>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</si>
  <si>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</si>
  <si>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</si>
  <si>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</si>
  <si>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</si>
  <si>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</si>
  <si>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</si>
  <si>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</si>
  <si>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</si>
  <si>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</si>
  <si>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</si>
  <si>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Odst. 5 zákona (penzijní připojištění a penzijní pojištění)</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</si>
  <si>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</si>
  <si>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</si>
  <si>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</si>
  <si>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</si>
  <si>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</si>
  <si>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</si>
  <si>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</si>
  <si>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</si>
  <si>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</si>
  <si>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</si>
  <si>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</si>
  <si>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</si>
  <si>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</si>
  <si>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</si>
  <si>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</si>
  <si>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</si>
  <si>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</si>
  <si>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</si>
  <si>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</si>
  <si>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</si>
  <si>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Duchodové</t>
  </si>
  <si>
    <t>Nemocenské</t>
  </si>
  <si>
    <t>CZ</t>
  </si>
  <si>
    <t>Tento formulář obsahuje daňové přiznání k dani z příjmů fyzických osob, přehled pro sociální správu a přehled pro Všeobecnou zdravotní pojišťovnu, vše pro rok 2011 a v neomezené verzi.</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</si>
  <si>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</si>
  <si>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</si>
  <si>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</si>
  <si>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</si>
  <si>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</si>
  <si>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</si>
  <si>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</si>
  <si>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</si>
  <si>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</si>
  <si>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</si>
  <si>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</si>
  <si>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</si>
  <si>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</si>
  <si>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</si>
  <si>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</si>
  <si>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</si>
  <si>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</si>
  <si>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</si>
  <si>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</si>
  <si>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</si>
  <si>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</si>
  <si>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</si>
  <si>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</si>
  <si>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</si>
  <si>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</si>
  <si>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</si>
  <si>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</si>
  <si>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</si>
  <si>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</si>
  <si>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</si>
  <si>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</si>
  <si>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</si>
  <si>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</si>
  <si>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</si>
  <si>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</si>
  <si>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</si>
  <si>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</si>
  <si>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</si>
  <si>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</si>
  <si>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</si>
  <si>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</si>
  <si>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</si>
  <si>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</si>
  <si>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</si>
  <si>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</si>
  <si>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</si>
  <si>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</si>
  <si>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</si>
  <si>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</si>
  <si>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</si>
  <si>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</si>
  <si>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</si>
  <si>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</si>
  <si>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</si>
  <si>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</si>
  <si>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r>
      <t xml:space="preserve">Vypočtená daň z příjmů ze zdrojů v zahraničí                                                       </t>
    </r>
    <r>
      <rPr>
        <sz val="8"/>
        <rFont val="Arial CE"/>
        <family val="2"/>
      </rPr>
      <t xml:space="preserve">[(ř. 57 +ř. 59 ) - ř. 328 ] </t>
    </r>
  </si>
  <si>
    <t>formulář je platný pro zdaňovací období započatá v roce 2013</t>
  </si>
  <si>
    <t>25 5405 Mfin 5405 vzor č. 20</t>
  </si>
  <si>
    <t>ke dni  31.12.2013</t>
  </si>
  <si>
    <t>XXX</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</si>
  <si>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</si>
  <si>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</si>
  <si>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</si>
  <si>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</si>
  <si>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</si>
  <si>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</si>
  <si>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</si>
  <si>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</si>
  <si>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</si>
  <si>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Adresa místa pobytu v den podání DAP</t>
  </si>
  <si>
    <t>Adresa místa trvalého pobytu k poslednímu dni kalendářního roku, za který se daň vyměřuje</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</si>
  <si>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</si>
  <si>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</si>
  <si>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</si>
  <si>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</si>
  <si>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</si>
  <si>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</si>
  <si>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</si>
  <si>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</si>
  <si>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</si>
  <si>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</si>
  <si>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</si>
  <si>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</si>
  <si>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</si>
  <si>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</si>
  <si>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</si>
  <si>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</si>
  <si>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</si>
  <si>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</si>
  <si>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</si>
  <si>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</si>
  <si>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</si>
  <si>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</si>
  <si>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</si>
  <si>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</si>
  <si>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</si>
  <si>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</si>
  <si>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</si>
  <si>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</si>
  <si>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</si>
  <si>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</si>
  <si>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</si>
  <si>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</si>
  <si>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</si>
  <si>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</si>
  <si>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</si>
  <si>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</si>
  <si>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</si>
  <si>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</si>
  <si>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</si>
  <si>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</si>
  <si>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</si>
  <si>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</si>
  <si>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Část příjmů nebo výsledku hospodaření před zdaněním  (zisk), kterou rozdělujete na spolupracující osobu ( osoby ) podle §13 zákona</t>
  </si>
  <si>
    <t>DIČ :</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</si>
  <si>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</si>
  <si>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</si>
  <si>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</si>
  <si>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</si>
  <si>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</si>
  <si>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</si>
  <si>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</si>
  <si>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</si>
  <si>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</si>
  <si>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</si>
  <si>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</si>
  <si>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</si>
  <si>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</si>
  <si>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</si>
  <si>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</si>
  <si>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</si>
  <si>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</si>
  <si>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</si>
  <si>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</si>
  <si>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</si>
  <si>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</si>
  <si>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</si>
  <si>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</si>
  <si>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</si>
  <si>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</si>
  <si>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</si>
  <si>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</si>
  <si>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</si>
  <si>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</si>
  <si>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</si>
  <si>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</si>
  <si>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</si>
  <si>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</si>
  <si>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</si>
  <si>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</si>
  <si>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</si>
  <si>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</si>
  <si>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</si>
  <si>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</si>
  <si>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</si>
  <si>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</si>
  <si>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</si>
  <si>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</si>
  <si>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</si>
  <si>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Tab.č.1 ÚDAJE O STAROBNÍM DŮCHODU A ÚDAJE O MANŽELCE ( MANŽELOVI )</t>
  </si>
  <si>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</si>
  <si>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</si>
  <si>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</si>
  <si>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</si>
  <si>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</si>
  <si>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</si>
  <si>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</si>
  <si>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</si>
  <si>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</si>
  <si>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</si>
  <si>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</si>
  <si>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</si>
  <si>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</si>
  <si>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</si>
  <si>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</si>
  <si>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</si>
  <si>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</si>
  <si>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</si>
  <si>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</si>
  <si>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</si>
  <si>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</si>
  <si>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</si>
  <si>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</si>
  <si>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</si>
  <si>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</si>
  <si>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</si>
  <si>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</si>
  <si>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</si>
  <si>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</si>
  <si>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</si>
  <si>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</si>
  <si>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</si>
  <si>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</si>
  <si>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</si>
  <si>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</si>
  <si>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</si>
  <si>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</si>
  <si>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</si>
  <si>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</si>
  <si>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</si>
  <si>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</si>
  <si>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</si>
  <si>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</si>
  <si>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</si>
  <si>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</si>
  <si>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</si>
  <si>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</si>
  <si>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</si>
  <si>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</si>
  <si>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</si>
  <si>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</si>
  <si>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</si>
  <si>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</si>
  <si>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</si>
  <si>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</si>
  <si>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</si>
  <si>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</si>
  <si>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</si>
  <si>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</si>
  <si>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</si>
  <si>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</si>
  <si>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</si>
  <si>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</si>
  <si>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</si>
  <si>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</si>
  <si>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</si>
  <si>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</si>
  <si>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</si>
  <si>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</si>
  <si>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</si>
  <si>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</si>
  <si>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</si>
  <si>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</si>
  <si>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</si>
  <si>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</si>
  <si>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</si>
  <si>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</si>
  <si>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</si>
  <si>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</si>
  <si>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</si>
  <si>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</si>
  <si>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</si>
  <si>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</si>
  <si>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</si>
  <si>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</si>
  <si>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</si>
  <si>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</si>
  <si>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</si>
  <si>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</si>
  <si>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</si>
  <si>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</si>
  <si>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</si>
  <si>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</si>
  <si>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</si>
  <si>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</si>
  <si>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</si>
  <si>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</si>
  <si>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</si>
  <si>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</si>
  <si>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</si>
  <si>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</si>
  <si>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</si>
  <si>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</si>
  <si>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</si>
  <si>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</si>
  <si>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</si>
  <si>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</si>
  <si>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</si>
  <si>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</si>
  <si>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</si>
  <si>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</si>
  <si>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</si>
  <si>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</si>
  <si>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</si>
  <si>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</si>
  <si>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</si>
  <si>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</si>
  <si>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</si>
  <si>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</si>
  <si>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</si>
  <si>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</si>
  <si>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</si>
  <si>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</si>
  <si>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</si>
  <si>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</si>
  <si>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</si>
  <si>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</si>
  <si>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</si>
  <si>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</si>
  <si>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</si>
  <si>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</si>
  <si>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</si>
  <si>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</si>
  <si>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</si>
  <si>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</si>
  <si>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</si>
  <si>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</si>
  <si>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</si>
  <si>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</si>
  <si>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</si>
  <si>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</si>
  <si>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</si>
  <si>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</si>
  <si>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Platební kalendář daňových povinností 2014 - 2015</t>
  </si>
  <si>
    <t>PRO POPLATNÍKY, KTEŘÍ MAJÍ TERMÍN PRO ODEVZDÁNÍ DAŇOVÉHO PŘIZNÁNÍ STANOVEN NA ČERVEN 2014</t>
  </si>
  <si>
    <t>PRO POPLATNÍKY, KTEŘÍ MAJÍ TERMÍN PRO ODEVZDÁNÍ DAŇOVÉHO PŘIZNÁNÍ STANOVEN NA BŘEZEN 2014</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</si>
  <si>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</si>
  <si>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</si>
  <si>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</si>
  <si>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</si>
  <si>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</si>
  <si>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</si>
  <si>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</si>
  <si>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</si>
  <si>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</si>
  <si>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</si>
  <si>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</si>
  <si>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</si>
  <si>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</si>
  <si>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</si>
  <si>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</si>
  <si>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</si>
  <si>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</si>
  <si>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</si>
  <si>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</si>
  <si>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</si>
  <si>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</si>
  <si>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</si>
  <si>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</si>
  <si>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</si>
  <si>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</si>
  <si>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</si>
  <si>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</si>
  <si>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</si>
  <si>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</si>
  <si>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</si>
  <si>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</si>
  <si>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</si>
  <si>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</si>
  <si>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</si>
  <si>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</si>
  <si>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</si>
  <si>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</si>
  <si>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</si>
  <si>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</si>
  <si>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</si>
  <si>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</si>
  <si>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</si>
  <si>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</si>
  <si>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</si>
  <si>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</si>
  <si>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</si>
  <si>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</si>
  <si>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</si>
  <si>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</si>
  <si>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</si>
  <si>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</si>
  <si>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</si>
  <si>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</si>
  <si>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</si>
  <si>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</si>
  <si>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</si>
  <si>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</si>
  <si>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</si>
  <si>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</si>
  <si>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</si>
  <si>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</si>
  <si>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</si>
  <si>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25 5405 MFin 5405 vzor č.20</t>
  </si>
  <si>
    <t>Poměrná část základu daně v procentním vyjádření pro účely promi-nutí úhrady daně z důvodu mimořádné události [(ř.37+ř.39)/ ř. 42*100]</t>
  </si>
  <si>
    <t>Solidární zvýšení daně podle §16a zákona</t>
  </si>
  <si>
    <r>
      <t xml:space="preserve">Daň celkem zaokrouhlená </t>
    </r>
    <r>
      <rPr>
        <b/>
        <sz val="8"/>
        <rFont val="Arial CE"/>
        <family val="2"/>
      </rPr>
      <t>na celé Kč</t>
    </r>
    <r>
      <rPr>
        <sz val="8"/>
        <rFont val="Arial CE"/>
        <family val="2"/>
      </rPr>
      <t xml:space="preserve"> nahoru ( ř.58 + ř.59 )</t>
    </r>
  </si>
  <si>
    <t>Pobíral-li jste k 1. 1. zdaňovacího období starobní důchod z důchodového pojištění nebo ze zahraničního pojištění stejného druhu zaškrtněte příslušnou variantu</t>
  </si>
  <si>
    <t>84a</t>
  </si>
  <si>
    <t>Částka promíjené úhrady na daň z příjmů (ř.74/100 x ř.43)</t>
  </si>
  <si>
    <t>Zaplacená daňová povinnost (záloha) podle § 38gb odst. 2 zákona</t>
  </si>
  <si>
    <t>Zbývá doplatit  ( ř.74 - ř.77 - ř.84 - ř.84a - ř.85 - ř.86 - ř.87 - ř.87a - ř. 88 - ř.89 - ř.90 ) : (+) zbývá doplatit, (-) zaplaceno více</t>
  </si>
  <si>
    <t>Pojistné přiznání</t>
  </si>
  <si>
    <t>Potvrzení o zaplacených částkách na penzijní připojištění nebo doplňkové penzijní spoření</t>
  </si>
  <si>
    <t>Posudek pojišťovny nebo znalce k prokázání výše skutečné škody v důsledku mimořádné události (povodně) na území,
pro které byl vyhlášen nouzový stav</t>
  </si>
  <si>
    <t>je součástí tiskopisu P Ř I Z N Á N Í k dani z příjmů fyzických osob za zdaňovací období 2013 - 25 5405 MFin 5405 vzor č. 20 (dále jen "DAP")</t>
  </si>
  <si>
    <t>25 5405/P1 MFin 5405/P1 - vzor č. 9</t>
  </si>
  <si>
    <t>25 5405/P2 MFin 5405/P2 - vzor č. 9</t>
  </si>
  <si>
    <t>je součástí tiskopisu P Ř I Z N Á N Í k dani z příjmů fyzických osob za zdaňovací období 2013  - 25 5405 MFin 5405 vzor č. 20 (dále jen "DAP").</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</si>
  <si>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</si>
  <si>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Z částky daně zaplacené v zahraničí lze maximálně započítat            [(ř. 57 + ř. 59 ) násobeno ř. 324, děleno 100]</t>
  </si>
  <si>
    <t>25 5405/P3 MFin 5405/P3 - vzor č. 9</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</si>
  <si>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</si>
  <si>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</si>
  <si>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</si>
  <si>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</si>
  <si>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</si>
  <si>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</si>
  <si>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</si>
  <si>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</si>
  <si>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</si>
  <si>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</si>
  <si>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</si>
  <si>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</si>
  <si>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</si>
  <si>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</si>
  <si>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</si>
  <si>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</si>
  <si>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</si>
  <si>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</si>
  <si>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</si>
  <si>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</si>
  <si>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</si>
  <si>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</si>
  <si>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</si>
  <si>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</si>
  <si>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</si>
  <si>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</si>
  <si>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</si>
  <si>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</si>
  <si>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</si>
  <si>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</si>
  <si>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</si>
  <si>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</si>
  <si>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</si>
  <si>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</si>
  <si>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</si>
  <si>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r>
      <t>03 POJP</t>
    </r>
    <r>
      <rPr>
        <vertAlign val="superscript"/>
        <sz val="8"/>
        <rFont val="Arial"/>
        <family val="2"/>
      </rPr>
      <t>1)</t>
    </r>
  </si>
  <si>
    <t>Důvody pro podání dodatečného                                                       pojistného přiznání zjištěny dne</t>
  </si>
  <si>
    <t>04 Toto pojistné přiznání zpracoval a předkládá daňový poradce na základě plné moci k zastupování, která byla podána správci daně před uplynutím neprodloužené lhůty1)</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</si>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</sst>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7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i/>
      <u val="single"/>
      <sz val="10"/>
      <name val="Arial"/>
      <family val="2"/>
    </font>
    <font>
      <b/>
      <u val="single"/>
      <sz val="10"/>
      <name val="Arial"/>
      <family val="2"/>
    </font>
    <font>
      <b/>
      <i/>
      <u val="single"/>
      <sz val="8"/>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11"/>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18"/>
      <name val="Calibri"/>
      <family val="2"/>
    </font>
    <font>
      <b/>
      <u val="single"/>
      <sz val="14"/>
      <color indexed="12"/>
      <name val="Arial"/>
      <family val="2"/>
    </font>
    <font>
      <sz val="9"/>
      <name val="Tahoma"/>
      <family val="0"/>
    </font>
    <font>
      <b/>
      <sz val="9"/>
      <name val="Tahoma"/>
      <family val="0"/>
    </font>
    <font>
      <i/>
      <sz val="9"/>
      <name val="Arial CE"/>
      <family val="0"/>
    </font>
  </fonts>
  <fills count="29">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29"/>
        <bgColor indexed="64"/>
      </patternFill>
    </fill>
  </fills>
  <borders count="8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thin"/>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medium"/>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3"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69" fillId="8"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8" fillId="6"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0" fillId="16" borderId="0" applyNumberFormat="0" applyBorder="0" applyAlignment="0" applyProtection="0"/>
    <xf numFmtId="0" fontId="64"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7" fillId="0" borderId="0" applyNumberFormat="0" applyFill="0" applyBorder="0" applyAlignment="0" applyProtection="0"/>
    <xf numFmtId="2" fontId="0" fillId="0" borderId="0" applyFill="0" applyBorder="0" applyAlignment="0" applyProtection="0"/>
    <xf numFmtId="0" fontId="59"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8" fillId="0" borderId="2" applyNumberFormat="0" applyFill="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66" fillId="18" borderId="3" applyNumberFormat="0" applyAlignment="0" applyProtection="0"/>
    <xf numFmtId="0" fontId="62" fillId="9" borderId="1" applyNumberFormat="0" applyAlignment="0" applyProtection="0"/>
    <xf numFmtId="0" fontId="65" fillId="0" borderId="4" applyNumberFormat="0" applyFill="0" applyAlignment="0" applyProtection="0"/>
    <xf numFmtId="7" fontId="0" fillId="0" borderId="0" applyFill="0" applyBorder="0" applyAlignment="0" applyProtection="0"/>
    <xf numFmtId="0" fontId="61" fillId="4" borderId="0" applyNumberFormat="0" applyBorder="0" applyAlignment="0" applyProtection="0"/>
    <xf numFmtId="0" fontId="0" fillId="4" borderId="5" applyNumberFormat="0" applyFont="0" applyAlignment="0" applyProtection="0"/>
    <xf numFmtId="0" fontId="63" fillId="17" borderId="6" applyNumberFormat="0" applyAlignment="0" applyProtection="0"/>
    <xf numFmtId="10" fontId="0" fillId="0" borderId="0" applyFill="0" applyBorder="0" applyAlignment="0" applyProtection="0"/>
    <xf numFmtId="0" fontId="40" fillId="0" borderId="0" applyNumberFormat="0" applyFill="0" applyBorder="0" applyAlignment="0" applyProtection="0"/>
    <xf numFmtId="0" fontId="57" fillId="0" borderId="0" applyNumberFormat="0" applyFill="0" applyBorder="0" applyAlignment="0" applyProtection="0"/>
    <xf numFmtId="0" fontId="0" fillId="0" borderId="7" applyNumberFormat="0" applyFill="0" applyAlignment="0" applyProtection="0"/>
    <xf numFmtId="0" fontId="65" fillId="0" borderId="0" applyNumberFormat="0" applyFill="0" applyBorder="0" applyAlignment="0" applyProtection="0"/>
  </cellStyleXfs>
  <cellXfs count="1181">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17" borderId="0" xfId="0" applyFill="1" applyAlignment="1">
      <alignment/>
    </xf>
    <xf numFmtId="0" fontId="6" fillId="17" borderId="0" xfId="0" applyFont="1" applyFill="1" applyAlignment="1">
      <alignment/>
    </xf>
    <xf numFmtId="0" fontId="7"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0" fontId="9" fillId="3" borderId="8" xfId="0" applyFont="1" applyFill="1" applyBorder="1" applyAlignment="1">
      <alignment horizontal="center"/>
    </xf>
    <xf numFmtId="0" fontId="6" fillId="17" borderId="9" xfId="0" applyFont="1" applyFill="1" applyBorder="1" applyAlignment="1" applyProtection="1">
      <alignment horizontal="center"/>
      <protection locked="0"/>
    </xf>
    <xf numFmtId="0" fontId="6" fillId="17" borderId="10" xfId="0" applyFont="1" applyFill="1" applyBorder="1" applyAlignment="1" applyProtection="1">
      <alignment horizontal="center"/>
      <protection locked="0"/>
    </xf>
    <xf numFmtId="0" fontId="9" fillId="3" borderId="0" xfId="0" applyFont="1" applyFill="1" applyAlignment="1">
      <alignment horizontal="center"/>
    </xf>
    <xf numFmtId="0" fontId="7" fillId="3" borderId="0" xfId="0" applyFont="1" applyFill="1" applyAlignment="1">
      <alignment horizontal="center"/>
    </xf>
    <xf numFmtId="49" fontId="9" fillId="17" borderId="11" xfId="0" applyNumberFormat="1" applyFont="1" applyFill="1" applyBorder="1" applyAlignment="1">
      <alignment horizontal="left" vertical="top"/>
    </xf>
    <xf numFmtId="49" fontId="9" fillId="17" borderId="12" xfId="0" applyNumberFormat="1" applyFont="1" applyFill="1" applyBorder="1" applyAlignment="1">
      <alignment horizontal="left" vertical="top"/>
    </xf>
    <xf numFmtId="49" fontId="6" fillId="17" borderId="13" xfId="0" applyNumberFormat="1" applyFont="1" applyFill="1" applyBorder="1" applyAlignment="1" applyProtection="1">
      <alignment horizontal="center"/>
      <protection locked="0"/>
    </xf>
    <xf numFmtId="49" fontId="9" fillId="17" borderId="14" xfId="0" applyNumberFormat="1"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0" fillId="17" borderId="0" xfId="0" applyFill="1" applyAlignment="1" applyProtection="1">
      <alignment/>
      <protection/>
    </xf>
    <xf numFmtId="0" fontId="6" fillId="17" borderId="0" xfId="0" applyFont="1" applyFill="1" applyAlignment="1" applyProtection="1">
      <alignment/>
      <protection/>
    </xf>
    <xf numFmtId="0" fontId="12" fillId="17" borderId="0" xfId="0" applyFont="1" applyFill="1" applyAlignment="1" applyProtection="1">
      <alignment/>
      <protection/>
    </xf>
    <xf numFmtId="0" fontId="0" fillId="19" borderId="0" xfId="0" applyFill="1" applyAlignment="1">
      <alignment/>
    </xf>
    <xf numFmtId="0" fontId="0" fillId="20" borderId="0" xfId="0" applyFill="1" applyAlignment="1">
      <alignment/>
    </xf>
    <xf numFmtId="0" fontId="6" fillId="19" borderId="0" xfId="0" applyFont="1" applyFill="1" applyAlignment="1">
      <alignment/>
    </xf>
    <xf numFmtId="0" fontId="7" fillId="19" borderId="0" xfId="0" applyFont="1" applyFill="1" applyAlignment="1">
      <alignment horizontal="right"/>
    </xf>
    <xf numFmtId="16" fontId="6" fillId="19" borderId="0" xfId="0" applyNumberFormat="1" applyFont="1" applyFill="1" applyAlignment="1">
      <alignment horizontal="center"/>
    </xf>
    <xf numFmtId="0" fontId="12" fillId="21" borderId="9" xfId="0" applyFont="1" applyFill="1" applyBorder="1" applyAlignment="1" applyProtection="1">
      <alignment horizontal="center"/>
      <protection/>
    </xf>
    <xf numFmtId="0" fontId="12" fillId="21" borderId="8" xfId="0" applyFont="1" applyFill="1" applyBorder="1" applyAlignment="1" applyProtection="1">
      <alignment horizontal="center"/>
      <protection/>
    </xf>
    <xf numFmtId="0" fontId="9" fillId="3" borderId="17" xfId="0" applyFont="1" applyFill="1" applyBorder="1" applyAlignment="1" applyProtection="1">
      <alignment horizontal="center"/>
      <protection/>
    </xf>
    <xf numFmtId="0" fontId="9" fillId="3" borderId="18" xfId="0" applyFont="1" applyFill="1" applyBorder="1" applyAlignment="1" applyProtection="1">
      <alignment horizontal="center"/>
      <protection/>
    </xf>
    <xf numFmtId="49" fontId="6" fillId="17"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6" fillId="17" borderId="8" xfId="0" applyNumberFormat="1" applyFont="1" applyFill="1" applyBorder="1" applyAlignment="1" applyProtection="1">
      <alignment horizontal="center"/>
      <protection locked="0"/>
    </xf>
    <xf numFmtId="10" fontId="6" fillId="17" borderId="9" xfId="0" applyNumberFormat="1" applyFont="1" applyFill="1" applyBorder="1" applyAlignment="1" applyProtection="1">
      <alignment horizontal="center"/>
      <protection locked="0"/>
    </xf>
    <xf numFmtId="10" fontId="6" fillId="17" borderId="10" xfId="0" applyNumberFormat="1" applyFont="1" applyFill="1" applyBorder="1" applyAlignment="1" applyProtection="1">
      <alignment horizontal="center"/>
      <protection locked="0"/>
    </xf>
    <xf numFmtId="10" fontId="6" fillId="17" borderId="16" xfId="0" applyNumberFormat="1" applyFont="1" applyFill="1" applyBorder="1" applyAlignment="1" applyProtection="1">
      <alignment horizontal="center"/>
      <protection locked="0"/>
    </xf>
    <xf numFmtId="0" fontId="9" fillId="3" borderId="9" xfId="0" applyFont="1" applyFill="1" applyBorder="1" applyAlignment="1" applyProtection="1">
      <alignment horizontal="center" vertical="center"/>
      <protection/>
    </xf>
    <xf numFmtId="0" fontId="9" fillId="3" borderId="8" xfId="0" applyFont="1" applyFill="1" applyBorder="1" applyAlignment="1" applyProtection="1">
      <alignment horizontal="center" vertical="center" wrapText="1"/>
      <protection/>
    </xf>
    <xf numFmtId="0" fontId="12" fillId="22" borderId="19" xfId="0" applyFont="1" applyFill="1" applyBorder="1" applyAlignment="1" applyProtection="1">
      <alignment vertical="top"/>
      <protection/>
    </xf>
    <xf numFmtId="0" fontId="12" fillId="22" borderId="20" xfId="0" applyFont="1" applyFill="1" applyBorder="1" applyAlignment="1" applyProtection="1">
      <alignment vertical="top"/>
      <protection/>
    </xf>
    <xf numFmtId="10" fontId="0" fillId="22" borderId="21" xfId="0" applyNumberFormat="1" applyFill="1" applyBorder="1" applyAlignment="1" applyProtection="1">
      <alignment horizontal="right"/>
      <protection locked="0"/>
    </xf>
    <xf numFmtId="0" fontId="9" fillId="3" borderId="17" xfId="0"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0" fontId="9" fillId="3" borderId="15" xfId="0" applyFont="1" applyFill="1" applyBorder="1" applyAlignment="1" applyProtection="1">
      <alignment horizontal="center" vertical="center"/>
      <protection/>
    </xf>
    <xf numFmtId="0" fontId="9" fillId="3" borderId="12"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0" fillId="23" borderId="0" xfId="0" applyFill="1" applyAlignment="1">
      <alignment/>
    </xf>
    <xf numFmtId="0" fontId="6" fillId="23" borderId="0" xfId="0" applyFont="1" applyFill="1" applyAlignment="1">
      <alignment/>
    </xf>
    <xf numFmtId="0" fontId="19" fillId="24" borderId="0" xfId="0" applyFont="1" applyFill="1" applyAlignment="1">
      <alignment/>
    </xf>
    <xf numFmtId="0" fontId="7" fillId="24" borderId="23" xfId="0" applyFont="1" applyFill="1" applyBorder="1" applyAlignment="1">
      <alignment/>
    </xf>
    <xf numFmtId="0" fontId="7" fillId="24" borderId="24" xfId="0" applyFont="1" applyFill="1" applyBorder="1" applyAlignment="1">
      <alignment horizontal="center"/>
    </xf>
    <xf numFmtId="0" fontId="7" fillId="24" borderId="25" xfId="0" applyFont="1" applyFill="1" applyBorder="1" applyAlignment="1">
      <alignment horizontal="center"/>
    </xf>
    <xf numFmtId="0" fontId="6" fillId="24" borderId="11" xfId="0" applyFont="1" applyFill="1" applyBorder="1" applyAlignment="1">
      <alignment/>
    </xf>
    <xf numFmtId="0" fontId="6" fillId="24" borderId="15" xfId="0" applyFont="1" applyFill="1" applyBorder="1" applyAlignment="1">
      <alignment/>
    </xf>
    <xf numFmtId="0" fontId="25" fillId="24" borderId="15" xfId="0" applyFont="1" applyFill="1" applyBorder="1" applyAlignment="1">
      <alignment/>
    </xf>
    <xf numFmtId="0" fontId="6" fillId="24" borderId="12" xfId="0" applyFont="1" applyFill="1" applyBorder="1" applyAlignment="1">
      <alignment/>
    </xf>
    <xf numFmtId="0" fontId="7" fillId="24" borderId="26" xfId="0" applyFont="1" applyFill="1" applyBorder="1" applyAlignment="1">
      <alignment/>
    </xf>
    <xf numFmtId="0" fontId="6" fillId="24" borderId="27" xfId="0" applyFont="1" applyFill="1" applyBorder="1" applyAlignment="1">
      <alignment/>
    </xf>
    <xf numFmtId="0" fontId="7" fillId="24" borderId="28" xfId="0" applyFont="1" applyFill="1" applyBorder="1" applyAlignment="1">
      <alignment horizontal="center"/>
    </xf>
    <xf numFmtId="0" fontId="6" fillId="24" borderId="29" xfId="0" applyFont="1" applyFill="1" applyBorder="1" applyAlignment="1">
      <alignment/>
    </xf>
    <xf numFmtId="0" fontId="6" fillId="24" borderId="30" xfId="0" applyFont="1" applyFill="1" applyBorder="1" applyAlignment="1">
      <alignment/>
    </xf>
    <xf numFmtId="0" fontId="6" fillId="24" borderId="31" xfId="0" applyFont="1" applyFill="1" applyBorder="1" applyAlignment="1">
      <alignment/>
    </xf>
    <xf numFmtId="0" fontId="6" fillId="24" borderId="0" xfId="0" applyFont="1" applyFill="1" applyBorder="1" applyAlignment="1">
      <alignment/>
    </xf>
    <xf numFmtId="0" fontId="26" fillId="24" borderId="15" xfId="0" applyFont="1" applyFill="1" applyBorder="1" applyAlignment="1">
      <alignment/>
    </xf>
    <xf numFmtId="0" fontId="26" fillId="24" borderId="32" xfId="0" applyFont="1" applyFill="1" applyBorder="1" applyAlignment="1">
      <alignment/>
    </xf>
    <xf numFmtId="0" fontId="25" fillId="24" borderId="22" xfId="0" applyFont="1" applyFill="1" applyBorder="1" applyAlignment="1">
      <alignment/>
    </xf>
    <xf numFmtId="3" fontId="6" fillId="22" borderId="9" xfId="0"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xf>
    <xf numFmtId="0" fontId="6" fillId="3" borderId="8" xfId="0" applyFont="1" applyFill="1" applyBorder="1" applyAlignment="1" applyProtection="1">
      <alignment horizontal="left"/>
      <protection/>
    </xf>
    <xf numFmtId="0" fontId="9" fillId="3" borderId="31" xfId="0" applyFont="1" applyFill="1" applyBorder="1" applyAlignment="1" applyProtection="1">
      <alignment vertical="center"/>
      <protection/>
    </xf>
    <xf numFmtId="0" fontId="7" fillId="3" borderId="0" xfId="0" applyFont="1" applyFill="1" applyAlignment="1">
      <alignment horizontal="right"/>
    </xf>
    <xf numFmtId="0" fontId="1" fillId="3" borderId="0" xfId="0" applyFont="1" applyFill="1" applyBorder="1" applyAlignment="1">
      <alignment horizontal="center"/>
    </xf>
    <xf numFmtId="0" fontId="9" fillId="3" borderId="0" xfId="0" applyFont="1" applyFill="1" applyAlignment="1">
      <alignment horizontal="left"/>
    </xf>
    <xf numFmtId="0" fontId="7" fillId="17" borderId="9" xfId="0" applyFont="1" applyFill="1" applyBorder="1" applyAlignment="1" applyProtection="1">
      <alignment horizontal="center" vertical="center"/>
      <protection locked="0"/>
    </xf>
    <xf numFmtId="0" fontId="9" fillId="3" borderId="0" xfId="0" applyFont="1" applyFill="1" applyAlignment="1">
      <alignment horizontal="center" wrapText="1"/>
    </xf>
    <xf numFmtId="0" fontId="9" fillId="3" borderId="32" xfId="0" applyFont="1" applyFill="1" applyBorder="1" applyAlignment="1">
      <alignment horizontal="center" wrapText="1"/>
    </xf>
    <xf numFmtId="0" fontId="0" fillId="21" borderId="32" xfId="0" applyFill="1" applyBorder="1" applyAlignment="1">
      <alignment horizontal="left" wrapText="1"/>
    </xf>
    <xf numFmtId="0" fontId="0" fillId="22" borderId="0" xfId="0" applyFill="1" applyAlignment="1">
      <alignment/>
    </xf>
    <xf numFmtId="0" fontId="9" fillId="3" borderId="22" xfId="0" applyFont="1" applyFill="1" applyBorder="1" applyAlignment="1">
      <alignment horizontal="center" vertical="center"/>
    </xf>
    <xf numFmtId="0" fontId="9" fillId="3" borderId="33" xfId="0" applyFont="1" applyFill="1" applyBorder="1" applyAlignment="1">
      <alignment horizontal="center"/>
    </xf>
    <xf numFmtId="0" fontId="9" fillId="3" borderId="22" xfId="0" applyFont="1" applyFill="1" applyBorder="1" applyAlignment="1">
      <alignment horizontal="center" vertical="center" wrapText="1"/>
    </xf>
    <xf numFmtId="3" fontId="6" fillId="22" borderId="8" xfId="0" applyNumberFormat="1" applyFont="1" applyFill="1" applyBorder="1" applyAlignment="1" applyProtection="1">
      <alignment horizontal="center" vertical="center"/>
      <protection/>
    </xf>
    <xf numFmtId="3" fontId="9" fillId="21" borderId="34" xfId="0" applyNumberFormat="1" applyFont="1" applyFill="1" applyBorder="1" applyAlignment="1" applyProtection="1">
      <alignment horizontal="center" vertical="center" wrapText="1" shrinkToFit="1"/>
      <protection/>
    </xf>
    <xf numFmtId="0" fontId="12" fillId="21" borderId="13" xfId="0" applyFont="1" applyFill="1" applyBorder="1" applyAlignment="1">
      <alignment horizontal="center" wrapText="1" shrinkToFit="1"/>
    </xf>
    <xf numFmtId="0" fontId="9" fillId="3" borderId="23" xfId="0" applyFont="1" applyFill="1" applyBorder="1" applyAlignment="1" applyProtection="1">
      <alignment horizontal="center" vertical="center"/>
      <protection/>
    </xf>
    <xf numFmtId="0" fontId="23" fillId="0" borderId="0" xfId="0" applyFont="1" applyAlignment="1">
      <alignment/>
    </xf>
    <xf numFmtId="0" fontId="23" fillId="22" borderId="0" xfId="0" applyFont="1" applyFill="1" applyAlignment="1">
      <alignment/>
    </xf>
    <xf numFmtId="0" fontId="9" fillId="3" borderId="35" xfId="0" applyFont="1" applyFill="1" applyBorder="1" applyAlignment="1" applyProtection="1">
      <alignment horizontal="center" vertical="center"/>
      <protection/>
    </xf>
    <xf numFmtId="0" fontId="6" fillId="3" borderId="36" xfId="0" applyFont="1" applyFill="1" applyBorder="1" applyAlignment="1" applyProtection="1">
      <alignment horizontal="left"/>
      <protection/>
    </xf>
    <xf numFmtId="0" fontId="6" fillId="3" borderId="28" xfId="0" applyFont="1" applyFill="1" applyBorder="1" applyAlignment="1" applyProtection="1">
      <alignment horizontal="left"/>
      <protection/>
    </xf>
    <xf numFmtId="0" fontId="9" fillId="3" borderId="8" xfId="0" applyFont="1" applyFill="1" applyBorder="1" applyAlignment="1">
      <alignment horizontal="center"/>
    </xf>
    <xf numFmtId="0" fontId="0" fillId="0" borderId="0" xfId="0" applyAlignment="1">
      <alignment/>
    </xf>
    <xf numFmtId="0" fontId="0" fillId="22" borderId="0" xfId="0" applyFill="1" applyAlignment="1">
      <alignment/>
    </xf>
    <xf numFmtId="0" fontId="0" fillId="21" borderId="37" xfId="0" applyFill="1" applyBorder="1" applyAlignment="1">
      <alignment/>
    </xf>
    <xf numFmtId="0" fontId="9" fillId="3" borderId="17" xfId="0" applyFont="1" applyFill="1" applyBorder="1" applyAlignment="1" applyProtection="1">
      <alignment horizontal="center"/>
      <protection/>
    </xf>
    <xf numFmtId="0" fontId="6" fillId="22" borderId="9" xfId="0" applyFont="1" applyFill="1" applyBorder="1" applyAlignment="1" applyProtection="1">
      <alignment horizontal="center" vertical="center"/>
      <protection locked="0"/>
    </xf>
    <xf numFmtId="0" fontId="7" fillId="17" borderId="28" xfId="0" applyFont="1" applyFill="1" applyBorder="1" applyAlignment="1" applyProtection="1">
      <alignment horizontal="center" vertical="center"/>
      <protection locked="0"/>
    </xf>
    <xf numFmtId="3" fontId="6" fillId="22" borderId="16" xfId="0" applyNumberFormat="1" applyFont="1" applyFill="1" applyBorder="1" applyAlignment="1" applyProtection="1">
      <alignment horizontal="center" vertical="center"/>
      <protection/>
    </xf>
    <xf numFmtId="49" fontId="0" fillId="22" borderId="38" xfId="0" applyNumberFormat="1" applyFill="1" applyBorder="1" applyAlignment="1" applyProtection="1">
      <alignment horizontal="right"/>
      <protection locked="0"/>
    </xf>
    <xf numFmtId="49" fontId="0" fillId="22" borderId="9" xfId="0" applyNumberFormat="1" applyFont="1"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10" fontId="0" fillId="22" borderId="9" xfId="0" applyNumberFormat="1" applyFont="1" applyFill="1" applyBorder="1" applyAlignment="1" applyProtection="1">
      <alignment horizontal="center"/>
      <protection locked="0"/>
    </xf>
    <xf numFmtId="10" fontId="0" fillId="22" borderId="8"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6" fillId="17" borderId="8" xfId="0" applyFont="1" applyFill="1" applyBorder="1" applyAlignment="1" applyProtection="1">
      <alignment horizontal="center" vertical="center"/>
      <protection locked="0"/>
    </xf>
    <xf numFmtId="0" fontId="6" fillId="17" borderId="0" xfId="0" applyFont="1" applyFill="1" applyAlignment="1" applyProtection="1">
      <alignment/>
      <protection locked="0"/>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6" fillId="3" borderId="0" xfId="0" applyFont="1"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12" fillId="21" borderId="27" xfId="0" applyFont="1" applyFill="1" applyBorder="1" applyAlignment="1">
      <alignment vertical="center"/>
    </xf>
    <xf numFmtId="3" fontId="6" fillId="17" borderId="9" xfId="0" applyNumberFormat="1" applyFont="1" applyFill="1" applyBorder="1" applyAlignment="1" applyProtection="1">
      <alignment horizontal="center" vertical="center"/>
      <protection locked="0"/>
    </xf>
    <xf numFmtId="0" fontId="0" fillId="20" borderId="0" xfId="0" applyFill="1" applyAlignment="1">
      <alignment vertical="center"/>
    </xf>
    <xf numFmtId="49" fontId="9" fillId="17" borderId="40" xfId="0" applyNumberFormat="1" applyFont="1" applyFill="1" applyBorder="1" applyAlignment="1">
      <alignment horizontal="left" vertical="top" wrapText="1"/>
    </xf>
    <xf numFmtId="0" fontId="0" fillId="17"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21" borderId="41" xfId="0" applyFill="1" applyBorder="1" applyAlignment="1">
      <alignment vertical="center" wrapText="1"/>
    </xf>
    <xf numFmtId="0" fontId="9" fillId="3" borderId="42" xfId="0" applyFont="1" applyFill="1" applyBorder="1" applyAlignment="1" applyProtection="1">
      <alignment horizontal="center" vertical="center"/>
      <protection/>
    </xf>
    <xf numFmtId="0" fontId="8" fillId="3" borderId="0" xfId="0" applyFont="1" applyFill="1" applyBorder="1" applyAlignment="1">
      <alignment wrapText="1" shrinkToFit="1"/>
    </xf>
    <xf numFmtId="0" fontId="9" fillId="3" borderId="11" xfId="0" applyFont="1" applyFill="1" applyBorder="1" applyAlignment="1" applyProtection="1">
      <alignment horizontal="center" vertical="center"/>
      <protection/>
    </xf>
    <xf numFmtId="0" fontId="9" fillId="3" borderId="34" xfId="0" applyFont="1" applyFill="1" applyBorder="1" applyAlignment="1" applyProtection="1">
      <alignment horizontal="center" wrapText="1"/>
      <protection/>
    </xf>
    <xf numFmtId="0" fontId="9" fillId="3" borderId="11" xfId="0" applyFont="1" applyFill="1" applyBorder="1" applyAlignment="1" applyProtection="1">
      <alignment horizontal="center" vertical="center"/>
      <protection/>
    </xf>
    <xf numFmtId="0" fontId="9" fillId="3" borderId="43" xfId="0" applyFont="1" applyFill="1" applyBorder="1" applyAlignment="1">
      <alignment horizontal="center" vertical="center"/>
    </xf>
    <xf numFmtId="0" fontId="12" fillId="21" borderId="0" xfId="0" applyFont="1" applyFill="1" applyAlignment="1">
      <alignment horizontal="right" vertical="center"/>
    </xf>
    <xf numFmtId="0" fontId="12" fillId="21" borderId="44" xfId="0" applyFont="1" applyFill="1" applyBorder="1" applyAlignment="1">
      <alignment horizontal="right" vertical="center" wrapText="1"/>
    </xf>
    <xf numFmtId="0" fontId="6" fillId="21" borderId="9" xfId="0" applyFont="1" applyFill="1" applyBorder="1" applyAlignment="1" applyProtection="1">
      <alignment horizontal="center" vertical="center"/>
      <protection/>
    </xf>
    <xf numFmtId="0" fontId="6" fillId="21" borderId="10" xfId="0" applyFont="1" applyFill="1" applyBorder="1" applyAlignment="1" applyProtection="1">
      <alignment horizontal="center" vertical="center"/>
      <protection/>
    </xf>
    <xf numFmtId="14" fontId="9" fillId="3" borderId="0" xfId="0" applyNumberFormat="1" applyFont="1" applyFill="1" applyBorder="1" applyAlignment="1" applyProtection="1">
      <alignment horizontal="right"/>
      <protection/>
    </xf>
    <xf numFmtId="49" fontId="6" fillId="17" borderId="0" xfId="0" applyNumberFormat="1" applyFont="1" applyFill="1" applyBorder="1" applyAlignment="1" applyProtection="1">
      <alignment horizontal="center"/>
      <protection/>
    </xf>
    <xf numFmtId="49" fontId="0" fillId="22" borderId="0" xfId="0" applyNumberFormat="1" applyFill="1" applyBorder="1" applyAlignment="1" applyProtection="1">
      <alignment horizontal="center"/>
      <protection/>
    </xf>
    <xf numFmtId="0" fontId="6" fillId="21" borderId="9" xfId="0" applyFont="1" applyFill="1" applyBorder="1" applyAlignment="1" applyProtection="1">
      <alignment vertical="center"/>
      <protection/>
    </xf>
    <xf numFmtId="0" fontId="6" fillId="21" borderId="45" xfId="0" applyFont="1" applyFill="1" applyBorder="1" applyAlignment="1" applyProtection="1">
      <alignment vertical="center"/>
      <protection/>
    </xf>
    <xf numFmtId="0" fontId="6" fillId="21" borderId="10" xfId="0" applyFont="1" applyFill="1" applyBorder="1" applyAlignment="1" applyProtection="1">
      <alignment vertical="center"/>
      <protection/>
    </xf>
    <xf numFmtId="0" fontId="0" fillId="22" borderId="46" xfId="0" applyFont="1" applyFill="1" applyBorder="1" applyAlignment="1" applyProtection="1">
      <alignment horizontal="center"/>
      <protection locked="0"/>
    </xf>
    <xf numFmtId="0" fontId="9" fillId="3" borderId="47" xfId="0" applyFont="1" applyFill="1" applyBorder="1" applyAlignment="1">
      <alignment wrapText="1"/>
    </xf>
    <xf numFmtId="0" fontId="12" fillId="21" borderId="47" xfId="0" applyFont="1" applyFill="1"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6" fillId="17" borderId="46" xfId="0" applyFont="1" applyFill="1" applyBorder="1" applyAlignment="1" applyProtection="1">
      <alignment horizontal="center" wrapText="1"/>
      <protection locked="0"/>
    </xf>
    <xf numFmtId="0" fontId="6" fillId="17" borderId="48"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21" borderId="49" xfId="0" applyFill="1" applyBorder="1" applyAlignment="1">
      <alignment/>
    </xf>
    <xf numFmtId="0" fontId="0" fillId="0" borderId="0" xfId="0" applyAlignment="1">
      <alignment vertical="center"/>
    </xf>
    <xf numFmtId="0" fontId="0" fillId="22" borderId="0" xfId="0" applyFill="1" applyAlignment="1">
      <alignment vertical="center"/>
    </xf>
    <xf numFmtId="0" fontId="0" fillId="22" borderId="9" xfId="0" applyFill="1" applyBorder="1" applyAlignment="1" applyProtection="1">
      <alignment vertical="center"/>
      <protection locked="0"/>
    </xf>
    <xf numFmtId="0" fontId="0" fillId="3" borderId="0" xfId="0" applyFill="1" applyAlignment="1">
      <alignment/>
    </xf>
    <xf numFmtId="0" fontId="0" fillId="21" borderId="9" xfId="0" applyFill="1" applyBorder="1" applyAlignment="1">
      <alignment vertical="center"/>
    </xf>
    <xf numFmtId="4" fontId="6" fillId="17" borderId="34" xfId="0" applyNumberFormat="1" applyFont="1" applyFill="1" applyBorder="1" applyAlignment="1" applyProtection="1">
      <alignment/>
      <protection locked="0"/>
    </xf>
    <xf numFmtId="4" fontId="6" fillId="17" borderId="13" xfId="0" applyNumberFormat="1" applyFont="1" applyFill="1" applyBorder="1" applyAlignment="1" applyProtection="1">
      <alignment/>
      <protection locked="0"/>
    </xf>
    <xf numFmtId="4" fontId="6" fillId="17" borderId="9" xfId="0" applyNumberFormat="1" applyFont="1" applyFill="1" applyBorder="1" applyAlignment="1" applyProtection="1">
      <alignment/>
      <protection locked="0"/>
    </xf>
    <xf numFmtId="4" fontId="6" fillId="17" borderId="50" xfId="0" applyNumberFormat="1" applyFont="1" applyFill="1" applyBorder="1" applyAlignment="1" applyProtection="1">
      <alignment/>
      <protection locked="0"/>
    </xf>
    <xf numFmtId="4" fontId="7" fillId="17" borderId="9" xfId="0" applyNumberFormat="1" applyFont="1" applyFill="1" applyBorder="1" applyAlignment="1">
      <alignment/>
    </xf>
    <xf numFmtId="4" fontId="7" fillId="17" borderId="50" xfId="0" applyNumberFormat="1" applyFont="1" applyFill="1" applyBorder="1" applyAlignment="1">
      <alignment/>
    </xf>
    <xf numFmtId="4" fontId="6" fillId="17" borderId="10" xfId="0" applyNumberFormat="1" applyFont="1" applyFill="1" applyBorder="1" applyAlignment="1">
      <alignment/>
    </xf>
    <xf numFmtId="4" fontId="6" fillId="17" borderId="51" xfId="0" applyNumberFormat="1" applyFont="1" applyFill="1" applyBorder="1" applyAlignment="1">
      <alignment/>
    </xf>
    <xf numFmtId="4" fontId="6" fillId="24" borderId="52" xfId="0" applyNumberFormat="1" applyFont="1" applyFill="1" applyBorder="1" applyAlignment="1">
      <alignment/>
    </xf>
    <xf numFmtId="4" fontId="6" fillId="24" borderId="39" xfId="0" applyNumberFormat="1" applyFont="1" applyFill="1" applyBorder="1" applyAlignment="1">
      <alignment/>
    </xf>
    <xf numFmtId="4" fontId="6" fillId="17" borderId="43" xfId="0" applyNumberFormat="1" applyFont="1" applyFill="1" applyBorder="1" applyAlignment="1" applyProtection="1">
      <alignment/>
      <protection locked="0"/>
    </xf>
    <xf numFmtId="4" fontId="6" fillId="17" borderId="8" xfId="0" applyNumberFormat="1" applyFont="1" applyFill="1" applyBorder="1" applyAlignment="1" applyProtection="1">
      <alignment/>
      <protection locked="0"/>
    </xf>
    <xf numFmtId="4" fontId="7" fillId="17" borderId="36" xfId="0" applyNumberFormat="1" applyFont="1" applyFill="1" applyBorder="1" applyAlignment="1" applyProtection="1">
      <alignment/>
      <protection/>
    </xf>
    <xf numFmtId="4" fontId="6" fillId="17" borderId="16" xfId="0" applyNumberFormat="1" applyFont="1" applyFill="1" applyBorder="1" applyAlignment="1">
      <alignment/>
    </xf>
    <xf numFmtId="4" fontId="6" fillId="24" borderId="53" xfId="0" applyNumberFormat="1" applyFont="1" applyFill="1" applyBorder="1" applyAlignment="1">
      <alignment/>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22" xfId="0" applyFont="1" applyFill="1" applyBorder="1" applyAlignment="1" applyProtection="1">
      <alignment horizontal="center" vertical="center"/>
      <protection/>
    </xf>
    <xf numFmtId="0" fontId="6" fillId="3" borderId="54" xfId="0" applyFont="1" applyFill="1" applyBorder="1" applyAlignment="1" applyProtection="1">
      <alignment horizontal="center" vertical="center"/>
      <protection/>
    </xf>
    <xf numFmtId="0" fontId="0" fillId="21" borderId="55" xfId="0" applyFill="1" applyBorder="1" applyAlignment="1">
      <alignment/>
    </xf>
    <xf numFmtId="0" fontId="9" fillId="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21" borderId="0" xfId="0" applyFont="1" applyFill="1" applyAlignment="1">
      <alignment horizontal="left" vertical="center"/>
    </xf>
    <xf numFmtId="0" fontId="20" fillId="22" borderId="0" xfId="0" applyFont="1" applyFill="1" applyAlignment="1">
      <alignment/>
    </xf>
    <xf numFmtId="0" fontId="20" fillId="0" borderId="0" xfId="0" applyFont="1" applyAlignment="1">
      <alignment/>
    </xf>
    <xf numFmtId="10" fontId="6" fillId="17" borderId="9" xfId="0" applyNumberFormat="1" applyFont="1" applyFill="1" applyBorder="1" applyAlignment="1" applyProtection="1">
      <alignment horizontal="center" vertical="center"/>
      <protection/>
    </xf>
    <xf numFmtId="0" fontId="7" fillId="3" borderId="0" xfId="0" applyFont="1" applyFill="1" applyAlignment="1">
      <alignment horizontal="center" vertical="center"/>
    </xf>
    <xf numFmtId="14" fontId="7" fillId="17" borderId="9" xfId="0" applyNumberFormat="1" applyFont="1" applyFill="1" applyBorder="1" applyAlignment="1" applyProtection="1">
      <alignment horizontal="center" vertical="center"/>
      <protection locked="0"/>
    </xf>
    <xf numFmtId="0" fontId="46" fillId="20" borderId="0" xfId="0" applyFont="1" applyFill="1" applyAlignment="1">
      <alignment/>
    </xf>
    <xf numFmtId="0" fontId="46" fillId="0" borderId="0" xfId="0" applyFont="1" applyAlignment="1">
      <alignment/>
    </xf>
    <xf numFmtId="0" fontId="49" fillId="22"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49" fillId="22" borderId="9" xfId="0" applyFont="1" applyFill="1" applyBorder="1" applyAlignment="1">
      <alignment horizontal="center" vertical="center"/>
    </xf>
    <xf numFmtId="0" fontId="3" fillId="17" borderId="0" xfId="0" applyFont="1" applyFill="1" applyAlignment="1">
      <alignment/>
    </xf>
    <xf numFmtId="0" fontId="3" fillId="17" borderId="0" xfId="0" applyFont="1" applyFill="1" applyAlignment="1">
      <alignment/>
    </xf>
    <xf numFmtId="0" fontId="0" fillId="22" borderId="48" xfId="0" applyFill="1" applyBorder="1" applyAlignment="1" applyProtection="1">
      <alignment horizontal="center" vertical="center"/>
      <protection locked="0"/>
    </xf>
    <xf numFmtId="0" fontId="9" fillId="17" borderId="17" xfId="0" applyFont="1" applyFill="1" applyBorder="1" applyAlignment="1">
      <alignment horizontal="center" vertical="center"/>
    </xf>
    <xf numFmtId="0" fontId="0" fillId="0" borderId="0" xfId="0" applyAlignment="1">
      <alignment horizontal="center" vertical="center"/>
    </xf>
    <xf numFmtId="0" fontId="23" fillId="22" borderId="0" xfId="0" applyFont="1" applyFill="1" applyAlignment="1">
      <alignment horizontal="center" vertical="center"/>
    </xf>
    <xf numFmtId="0" fontId="53" fillId="20" borderId="0" xfId="0" applyFont="1" applyFill="1" applyAlignment="1">
      <alignment/>
    </xf>
    <xf numFmtId="0" fontId="1" fillId="22" borderId="0" xfId="0" applyFont="1" applyFill="1" applyAlignment="1">
      <alignment horizontal="center" vertical="center"/>
    </xf>
    <xf numFmtId="0" fontId="54" fillId="22" borderId="0" xfId="0" applyFont="1" applyFill="1" applyAlignment="1">
      <alignment horizontal="center" vertical="center"/>
    </xf>
    <xf numFmtId="0" fontId="0" fillId="22" borderId="0" xfId="0" applyFill="1" applyAlignment="1">
      <alignment horizontal="right" vertical="center"/>
    </xf>
    <xf numFmtId="0" fontId="0" fillId="22" borderId="56" xfId="0" applyFill="1" applyBorder="1" applyAlignment="1" applyProtection="1">
      <alignment vertical="center"/>
      <protection locked="0"/>
    </xf>
    <xf numFmtId="0" fontId="0" fillId="22" borderId="0" xfId="0" applyFill="1" applyBorder="1" applyAlignment="1" applyProtection="1">
      <alignment vertical="center"/>
      <protection locked="0"/>
    </xf>
    <xf numFmtId="0" fontId="53" fillId="22" borderId="0" xfId="0" applyFont="1" applyFill="1" applyBorder="1" applyAlignment="1" applyProtection="1">
      <alignment vertical="center"/>
      <protection locked="0"/>
    </xf>
    <xf numFmtId="0" fontId="53" fillId="22" borderId="0" xfId="0" applyFont="1" applyFill="1" applyAlignment="1">
      <alignment vertical="center"/>
    </xf>
    <xf numFmtId="0" fontId="53" fillId="22" borderId="0" xfId="0" applyFont="1" applyFill="1" applyAlignment="1">
      <alignment horizontal="right" vertical="center"/>
    </xf>
    <xf numFmtId="0" fontId="0" fillId="22" borderId="57" xfId="0" applyFill="1" applyBorder="1" applyAlignment="1" applyProtection="1">
      <alignment vertical="center"/>
      <protection locked="0"/>
    </xf>
    <xf numFmtId="0" fontId="23" fillId="25" borderId="0" xfId="0" applyFont="1" applyFill="1" applyAlignment="1">
      <alignment vertical="center"/>
    </xf>
    <xf numFmtId="0" fontId="23" fillId="25" borderId="0" xfId="0" applyFont="1" applyFill="1" applyAlignment="1">
      <alignment horizontal="right" vertical="center"/>
    </xf>
    <xf numFmtId="0" fontId="23" fillId="21" borderId="0" xfId="0" applyFont="1" applyFill="1" applyAlignment="1">
      <alignment vertical="center"/>
    </xf>
    <xf numFmtId="0" fontId="23" fillId="21" borderId="0" xfId="0" applyFont="1" applyFill="1" applyAlignment="1">
      <alignment horizontal="right" vertical="center"/>
    </xf>
    <xf numFmtId="0" fontId="23" fillId="22" borderId="0" xfId="0" applyFont="1" applyFill="1" applyAlignment="1">
      <alignment vertical="center"/>
    </xf>
    <xf numFmtId="0" fontId="0" fillId="21" borderId="58" xfId="0" applyFill="1" applyBorder="1" applyAlignment="1" applyProtection="1">
      <alignment vertical="center"/>
      <protection locked="0"/>
    </xf>
    <xf numFmtId="0" fontId="0" fillId="21" borderId="59" xfId="0" applyFill="1" applyBorder="1" applyAlignment="1" applyProtection="1">
      <alignment vertical="center"/>
      <protection locked="0"/>
    </xf>
    <xf numFmtId="0" fontId="0" fillId="25" borderId="60" xfId="0" applyFill="1" applyBorder="1" applyAlignment="1" applyProtection="1">
      <alignment vertical="center"/>
      <protection locked="0"/>
    </xf>
    <xf numFmtId="14" fontId="0" fillId="21" borderId="59" xfId="0" applyNumberFormat="1" applyFill="1" applyBorder="1" applyAlignment="1" applyProtection="1">
      <alignment horizontal="left" vertical="center"/>
      <protection locked="0"/>
    </xf>
    <xf numFmtId="49" fontId="0" fillId="21" borderId="59" xfId="0" applyNumberFormat="1" applyFill="1" applyBorder="1" applyAlignment="1" applyProtection="1">
      <alignment horizontal="left" vertical="center"/>
      <protection locked="0"/>
    </xf>
    <xf numFmtId="49" fontId="0" fillId="25" borderId="60" xfId="0" applyNumberFormat="1" applyFill="1" applyBorder="1" applyAlignment="1" applyProtection="1">
      <alignment vertical="center"/>
      <protection locked="0"/>
    </xf>
    <xf numFmtId="0" fontId="0" fillId="26" borderId="59" xfId="0" applyFill="1" applyBorder="1" applyAlignment="1" applyProtection="1">
      <alignment vertical="center"/>
      <protection locked="0"/>
    </xf>
    <xf numFmtId="0" fontId="0" fillId="26" borderId="60" xfId="0" applyFill="1" applyBorder="1" applyAlignment="1" applyProtection="1">
      <alignment vertical="center"/>
      <protection locked="0"/>
    </xf>
    <xf numFmtId="49" fontId="0" fillId="26" borderId="59" xfId="0" applyNumberFormat="1" applyFill="1" applyBorder="1" applyAlignment="1" applyProtection="1">
      <alignment horizontal="left" vertical="center"/>
      <protection locked="0"/>
    </xf>
    <xf numFmtId="3" fontId="0" fillId="26" borderId="60" xfId="0" applyNumberFormat="1" applyFill="1" applyBorder="1" applyAlignment="1" applyProtection="1">
      <alignment horizontal="left" vertical="center"/>
      <protection locked="0"/>
    </xf>
    <xf numFmtId="3" fontId="0" fillId="26" borderId="59" xfId="0" applyNumberFormat="1" applyFill="1" applyBorder="1" applyAlignment="1" applyProtection="1">
      <alignment horizontal="left" vertical="center"/>
      <protection locked="0"/>
    </xf>
    <xf numFmtId="0" fontId="0" fillId="26" borderId="60" xfId="0" applyFill="1" applyBorder="1" applyAlignment="1" applyProtection="1">
      <alignment horizontal="left" vertical="center"/>
      <protection locked="0"/>
    </xf>
    <xf numFmtId="0" fontId="36" fillId="26" borderId="59" xfId="52" applyFill="1" applyBorder="1" applyAlignment="1" applyProtection="1">
      <alignment vertical="center"/>
      <protection locked="0"/>
    </xf>
    <xf numFmtId="49" fontId="0" fillId="26" borderId="60" xfId="0" applyNumberFormat="1" applyFill="1" applyBorder="1" applyAlignment="1" applyProtection="1">
      <alignment horizontal="left" vertical="center"/>
      <protection locked="0"/>
    </xf>
    <xf numFmtId="0" fontId="36" fillId="26" borderId="60" xfId="52" applyFill="1" applyBorder="1" applyAlignment="1" applyProtection="1">
      <alignment vertical="center"/>
      <protection locked="0"/>
    </xf>
    <xf numFmtId="0" fontId="0" fillId="26" borderId="61" xfId="0" applyFill="1" applyBorder="1" applyAlignment="1" applyProtection="1">
      <alignment vertical="center"/>
      <protection locked="0"/>
    </xf>
    <xf numFmtId="0" fontId="0" fillId="26" borderId="62" xfId="0" applyFill="1" applyBorder="1" applyAlignment="1" applyProtection="1">
      <alignment vertical="center"/>
      <protection locked="0"/>
    </xf>
    <xf numFmtId="0" fontId="23" fillId="26" borderId="0" xfId="0" applyFont="1" applyFill="1" applyAlignment="1">
      <alignment vertical="center"/>
    </xf>
    <xf numFmtId="0" fontId="23" fillId="26"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21" borderId="43" xfId="0" applyFont="1" applyFill="1" applyBorder="1" applyAlignment="1">
      <alignment horizontal="center" vertical="center"/>
    </xf>
    <xf numFmtId="0" fontId="12" fillId="22" borderId="35" xfId="0" applyFont="1" applyFill="1" applyBorder="1" applyAlignment="1">
      <alignment horizontal="center" vertical="center"/>
    </xf>
    <xf numFmtId="0" fontId="12" fillId="22" borderId="34" xfId="0" applyFont="1" applyFill="1" applyBorder="1" applyAlignment="1">
      <alignment horizontal="center" vertical="center"/>
    </xf>
    <xf numFmtId="0" fontId="12" fillId="22" borderId="43" xfId="0" applyFont="1" applyFill="1" applyBorder="1" applyAlignment="1">
      <alignment horizontal="center" vertical="center"/>
    </xf>
    <xf numFmtId="1" fontId="6" fillId="17" borderId="9" xfId="0" applyNumberFormat="1" applyFont="1" applyFill="1" applyBorder="1" applyAlignment="1" applyProtection="1">
      <alignment horizontal="center" vertical="center"/>
      <protection locked="0"/>
    </xf>
    <xf numFmtId="3" fontId="6" fillId="17" borderId="9" xfId="0" applyNumberFormat="1" applyFont="1" applyFill="1" applyBorder="1" applyAlignment="1" applyProtection="1">
      <alignment horizontal="center" vertical="center"/>
      <protection locked="0"/>
    </xf>
    <xf numFmtId="3" fontId="6" fillId="17" borderId="8" xfId="0" applyNumberFormat="1" applyFont="1" applyFill="1" applyBorder="1" applyAlignment="1" applyProtection="1">
      <alignment horizontal="center" vertical="center"/>
      <protection locked="0"/>
    </xf>
    <xf numFmtId="1" fontId="0" fillId="22" borderId="9" xfId="0" applyNumberFormat="1" applyFill="1" applyBorder="1" applyAlignment="1" applyProtection="1">
      <alignment horizontal="center" vertical="center"/>
      <protection locked="0"/>
    </xf>
    <xf numFmtId="0" fontId="9" fillId="17" borderId="18" xfId="0" applyFont="1" applyFill="1" applyBorder="1" applyAlignment="1">
      <alignment horizontal="center" vertical="center"/>
    </xf>
    <xf numFmtId="3" fontId="6" fillId="17" borderId="10" xfId="0" applyNumberFormat="1" applyFont="1" applyFill="1" applyBorder="1" applyAlignment="1">
      <alignment horizontal="center" vertical="center"/>
    </xf>
    <xf numFmtId="3" fontId="6" fillId="17" borderId="16" xfId="0" applyNumberFormat="1" applyFont="1" applyFill="1" applyBorder="1" applyAlignment="1">
      <alignment horizontal="center" vertical="center"/>
    </xf>
    <xf numFmtId="0" fontId="28" fillId="22" borderId="35" xfId="0" applyFont="1" applyFill="1" applyBorder="1" applyAlignment="1">
      <alignment horizontal="center" vertical="center"/>
    </xf>
    <xf numFmtId="0" fontId="28" fillId="22" borderId="34" xfId="0" applyFont="1" applyFill="1" applyBorder="1" applyAlignment="1">
      <alignment horizontal="center" vertical="center"/>
    </xf>
    <xf numFmtId="0" fontId="28" fillId="22" borderId="43" xfId="0" applyFont="1" applyFill="1" applyBorder="1" applyAlignment="1">
      <alignment horizontal="center" vertical="center"/>
    </xf>
    <xf numFmtId="0" fontId="28" fillId="22" borderId="63" xfId="0" applyFont="1" applyFill="1" applyBorder="1" applyAlignment="1">
      <alignment horizontal="center" vertical="center"/>
    </xf>
    <xf numFmtId="0" fontId="28" fillId="22" borderId="45" xfId="0" applyFont="1" applyFill="1" applyBorder="1" applyAlignment="1">
      <alignment horizontal="center" vertical="center"/>
    </xf>
    <xf numFmtId="0" fontId="28" fillId="22" borderId="36" xfId="0" applyFont="1" applyFill="1" applyBorder="1" applyAlignment="1">
      <alignment horizontal="center" vertical="center"/>
    </xf>
    <xf numFmtId="0" fontId="0" fillId="22" borderId="35" xfId="0" applyFill="1" applyBorder="1" applyAlignment="1" applyProtection="1">
      <alignment horizontal="center" vertical="center"/>
      <protection locked="0"/>
    </xf>
    <xf numFmtId="0" fontId="0" fillId="22" borderId="34" xfId="0" applyFill="1" applyBorder="1" applyAlignment="1" applyProtection="1">
      <alignment vertical="center"/>
      <protection locked="0"/>
    </xf>
    <xf numFmtId="3" fontId="0" fillId="22" borderId="34" xfId="0" applyNumberFormat="1" applyFill="1" applyBorder="1" applyAlignment="1" applyProtection="1">
      <alignment horizontal="center" vertical="center"/>
      <protection locked="0"/>
    </xf>
    <xf numFmtId="3" fontId="0" fillId="22" borderId="43" xfId="0" applyNumberFormat="1" applyFill="1" applyBorder="1" applyAlignment="1" applyProtection="1">
      <alignment horizontal="center" vertical="center"/>
      <protection locked="0"/>
    </xf>
    <xf numFmtId="0" fontId="0" fillId="22" borderId="17" xfId="0" applyFill="1" applyBorder="1" applyAlignment="1" applyProtection="1">
      <alignment horizontal="center" vertical="center"/>
      <protection locked="0"/>
    </xf>
    <xf numFmtId="3" fontId="0" fillId="22" borderId="9" xfId="0" applyNumberFormat="1" applyFill="1" applyBorder="1" applyAlignment="1" applyProtection="1">
      <alignment horizontal="center" vertical="center"/>
      <protection locked="0"/>
    </xf>
    <xf numFmtId="3" fontId="0" fillId="22" borderId="8" xfId="0" applyNumberFormat="1" applyFill="1" applyBorder="1" applyAlignment="1" applyProtection="1">
      <alignment horizontal="center" vertical="center"/>
      <protection locked="0"/>
    </xf>
    <xf numFmtId="0" fontId="0" fillId="22" borderId="18" xfId="0" applyFill="1" applyBorder="1" applyAlignment="1" applyProtection="1">
      <alignment horizontal="center" vertical="center"/>
      <protection locked="0"/>
    </xf>
    <xf numFmtId="0" fontId="0" fillId="22" borderId="10" xfId="0" applyFill="1" applyBorder="1" applyAlignment="1" applyProtection="1">
      <alignment vertical="center"/>
      <protection locked="0"/>
    </xf>
    <xf numFmtId="3" fontId="0" fillId="22" borderId="10" xfId="0" applyNumberFormat="1" applyFill="1" applyBorder="1" applyAlignment="1" applyProtection="1">
      <alignment horizontal="center" vertical="center"/>
      <protection locked="0"/>
    </xf>
    <xf numFmtId="3" fontId="0" fillId="22" borderId="16" xfId="0" applyNumberFormat="1" applyFill="1" applyBorder="1" applyAlignment="1" applyProtection="1">
      <alignment horizontal="center" vertical="center"/>
      <protection locked="0"/>
    </xf>
    <xf numFmtId="0" fontId="9" fillId="17" borderId="11" xfId="0" applyNumberFormat="1" applyFont="1" applyFill="1" applyBorder="1" applyAlignment="1">
      <alignment horizontal="left" vertical="top"/>
    </xf>
    <xf numFmtId="0" fontId="12" fillId="22" borderId="40" xfId="0" applyNumberFormat="1" applyFont="1" applyFill="1" applyBorder="1" applyAlignment="1" applyProtection="1">
      <alignment horizontal="left" vertical="top" wrapText="1"/>
      <protection/>
    </xf>
    <xf numFmtId="0" fontId="12" fillId="22" borderId="29" xfId="0" applyNumberFormat="1" applyFont="1" applyFill="1" applyBorder="1" applyAlignment="1" applyProtection="1">
      <alignment horizontal="left" vertical="top" wrapText="1"/>
      <protection/>
    </xf>
    <xf numFmtId="0" fontId="9" fillId="17" borderId="12" xfId="0" applyNumberFormat="1" applyFont="1" applyFill="1" applyBorder="1" applyAlignment="1">
      <alignment horizontal="left" vertical="top"/>
    </xf>
    <xf numFmtId="0" fontId="0" fillId="22" borderId="64" xfId="0" applyNumberFormat="1" applyFill="1" applyBorder="1" applyAlignment="1" applyProtection="1">
      <alignment horizontal="center"/>
      <protection locked="0"/>
    </xf>
    <xf numFmtId="0" fontId="9" fillId="17" borderId="31" xfId="0" applyNumberFormat="1" applyFont="1" applyFill="1" applyBorder="1" applyAlignment="1" applyProtection="1">
      <alignment horizontal="left" vertical="top" wrapText="1"/>
      <protection/>
    </xf>
    <xf numFmtId="0" fontId="9" fillId="17" borderId="40" xfId="0" applyNumberFormat="1" applyFont="1" applyFill="1" applyBorder="1" applyAlignment="1">
      <alignment horizontal="left" vertical="top" wrapText="1"/>
    </xf>
    <xf numFmtId="0" fontId="9" fillId="17" borderId="14" xfId="0" applyNumberFormat="1" applyFont="1" applyFill="1" applyBorder="1" applyAlignment="1">
      <alignment horizontal="left" vertical="top" wrapText="1"/>
    </xf>
    <xf numFmtId="0" fontId="9" fillId="17" borderId="31" xfId="0" applyNumberFormat="1" applyFont="1" applyFill="1" applyBorder="1" applyAlignment="1">
      <alignment horizontal="left" vertical="top"/>
    </xf>
    <xf numFmtId="0" fontId="9" fillId="17" borderId="23" xfId="0" applyNumberFormat="1" applyFont="1" applyFill="1" applyBorder="1" applyAlignment="1">
      <alignment horizontal="left" vertical="top"/>
    </xf>
    <xf numFmtId="0" fontId="9" fillId="17" borderId="46" xfId="0" applyNumberFormat="1" applyFont="1" applyFill="1" applyBorder="1" applyAlignment="1">
      <alignment horizontal="left" vertical="top" wrapText="1"/>
    </xf>
    <xf numFmtId="0" fontId="9" fillId="17" borderId="46" xfId="0" applyNumberFormat="1" applyFont="1" applyFill="1" applyBorder="1" applyAlignment="1">
      <alignment vertical="top" wrapText="1"/>
    </xf>
    <xf numFmtId="0" fontId="6" fillId="22" borderId="65" xfId="0" applyNumberFormat="1" applyFont="1" applyFill="1" applyBorder="1" applyAlignment="1" applyProtection="1">
      <alignment horizontal="center" wrapText="1"/>
      <protection locked="0"/>
    </xf>
    <xf numFmtId="0" fontId="9" fillId="17" borderId="46" xfId="0" applyNumberFormat="1" applyFont="1" applyFill="1" applyBorder="1" applyAlignment="1">
      <alignment horizontal="left" vertical="top"/>
    </xf>
    <xf numFmtId="0" fontId="6" fillId="17" borderId="25" xfId="0" applyNumberFormat="1" applyFont="1" applyFill="1" applyBorder="1" applyAlignment="1" applyProtection="1">
      <alignment horizontal="center"/>
      <protection locked="0"/>
    </xf>
    <xf numFmtId="3" fontId="6" fillId="17" borderId="64" xfId="0" applyNumberFormat="1" applyFont="1" applyFill="1" applyBorder="1" applyAlignment="1" applyProtection="1">
      <alignment horizontal="center" wrapText="1"/>
      <protection locked="0"/>
    </xf>
    <xf numFmtId="0" fontId="9" fillId="3" borderId="66" xfId="0" applyFont="1" applyFill="1" applyBorder="1" applyAlignment="1">
      <alignment horizontal="center" vertical="center"/>
    </xf>
    <xf numFmtId="0" fontId="8" fillId="3" borderId="15" xfId="0" applyFont="1" applyFill="1" applyBorder="1" applyAlignment="1" applyProtection="1">
      <alignment horizontal="center" vertical="center"/>
      <protection/>
    </xf>
    <xf numFmtId="0" fontId="8" fillId="3" borderId="22" xfId="0" applyFont="1" applyFill="1" applyBorder="1" applyAlignment="1" applyProtection="1">
      <alignment horizontal="center" vertical="center"/>
      <protection/>
    </xf>
    <xf numFmtId="0" fontId="8" fillId="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49" fillId="22" borderId="0" xfId="0" applyFont="1" applyFill="1" applyAlignment="1">
      <alignment horizontal="center" vertical="center"/>
    </xf>
    <xf numFmtId="0" fontId="5" fillId="17" borderId="0" xfId="0" applyFont="1" applyFill="1" applyAlignment="1">
      <alignment horizontal="right" vertical="center"/>
    </xf>
    <xf numFmtId="0" fontId="56" fillId="17" borderId="0" xfId="0" applyFont="1" applyFill="1" applyAlignment="1">
      <alignment vertical="center"/>
    </xf>
    <xf numFmtId="0" fontId="0" fillId="17" borderId="0" xfId="0" applyFill="1" applyAlignment="1">
      <alignment/>
    </xf>
    <xf numFmtId="0" fontId="0" fillId="22" borderId="0" xfId="0" applyFill="1" applyBorder="1" applyAlignment="1">
      <alignment horizontal="right"/>
    </xf>
    <xf numFmtId="0" fontId="9" fillId="7" borderId="12"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10" fontId="6" fillId="17" borderId="9" xfId="0" applyNumberFormat="1" applyFont="1" applyFill="1" applyBorder="1" applyAlignment="1" applyProtection="1">
      <alignment horizontal="center" vertical="center"/>
      <protection locked="0"/>
    </xf>
    <xf numFmtId="0" fontId="56" fillId="17" borderId="0" xfId="0" applyFont="1" applyFill="1" applyAlignment="1" applyProtection="1">
      <alignment horizontal="left" vertical="center"/>
      <protection locked="0"/>
    </xf>
    <xf numFmtId="0" fontId="6" fillId="17" borderId="0" xfId="0" applyFont="1" applyFill="1" applyAlignment="1">
      <alignment vertical="center"/>
    </xf>
    <xf numFmtId="3" fontId="6" fillId="17" borderId="0" xfId="0" applyNumberFormat="1" applyFont="1" applyFill="1" applyAlignment="1">
      <alignment vertical="center"/>
    </xf>
    <xf numFmtId="0" fontId="7" fillId="17" borderId="67" xfId="0" applyFont="1" applyFill="1" applyBorder="1" applyAlignment="1">
      <alignment horizontal="center" vertical="center"/>
    </xf>
    <xf numFmtId="0" fontId="7" fillId="17" borderId="19" xfId="0" applyFont="1" applyFill="1" applyBorder="1" applyAlignment="1">
      <alignment horizontal="center" vertical="center"/>
    </xf>
    <xf numFmtId="0" fontId="7" fillId="17" borderId="20" xfId="0" applyFont="1" applyFill="1" applyBorder="1" applyAlignment="1">
      <alignment horizontal="center" vertical="center"/>
    </xf>
    <xf numFmtId="0" fontId="6" fillId="17" borderId="68" xfId="0" applyFont="1" applyFill="1" applyBorder="1" applyAlignment="1">
      <alignment vertical="center"/>
    </xf>
    <xf numFmtId="0" fontId="7" fillId="17" borderId="38" xfId="0" applyFont="1" applyFill="1" applyBorder="1" applyAlignment="1">
      <alignment horizontal="center" vertical="center"/>
    </xf>
    <xf numFmtId="0" fontId="7" fillId="17" borderId="21" xfId="0" applyFont="1" applyFill="1" applyBorder="1" applyAlignment="1">
      <alignment horizontal="center" vertical="center"/>
    </xf>
    <xf numFmtId="167" fontId="0" fillId="17" borderId="17" xfId="44" applyNumberFormat="1" applyFont="1" applyFill="1" applyBorder="1" applyAlignment="1">
      <alignment horizontal="center" vertical="center"/>
    </xf>
    <xf numFmtId="3" fontId="6" fillId="17" borderId="9" xfId="0" applyNumberFormat="1" applyFont="1" applyFill="1" applyBorder="1" applyAlignment="1">
      <alignment horizontal="center" vertical="center"/>
    </xf>
    <xf numFmtId="3" fontId="6" fillId="17" borderId="8" xfId="0" applyNumberFormat="1" applyFont="1" applyFill="1" applyBorder="1" applyAlignment="1">
      <alignment horizontal="center" vertical="center"/>
    </xf>
    <xf numFmtId="167" fontId="0" fillId="17" borderId="17" xfId="44" applyNumberFormat="1" applyFont="1" applyFill="1" applyBorder="1" applyAlignment="1">
      <alignment horizontal="center" vertical="center" wrapText="1"/>
    </xf>
    <xf numFmtId="167" fontId="6" fillId="17" borderId="17" xfId="0" applyNumberFormat="1" applyFont="1" applyFill="1" applyBorder="1" applyAlignment="1">
      <alignment horizontal="center" vertical="center"/>
    </xf>
    <xf numFmtId="3" fontId="0" fillId="17" borderId="9" xfId="0" applyNumberFormat="1" applyFill="1" applyBorder="1" applyAlignment="1">
      <alignment horizontal="center" vertical="center"/>
    </xf>
    <xf numFmtId="167" fontId="6" fillId="17" borderId="63" xfId="0" applyNumberFormat="1" applyFont="1" applyFill="1" applyBorder="1" applyAlignment="1">
      <alignment horizontal="center" vertical="center"/>
    </xf>
    <xf numFmtId="3" fontId="6" fillId="17" borderId="45" xfId="0" applyNumberFormat="1" applyFont="1" applyFill="1" applyBorder="1" applyAlignment="1">
      <alignment horizontal="center" vertical="center"/>
    </xf>
    <xf numFmtId="167" fontId="6" fillId="17" borderId="18" xfId="0" applyNumberFormat="1" applyFont="1" applyFill="1" applyBorder="1" applyAlignment="1">
      <alignment horizontal="center" vertical="center"/>
    </xf>
    <xf numFmtId="3" fontId="6" fillId="17" borderId="33" xfId="0" applyNumberFormat="1" applyFont="1" applyFill="1" applyBorder="1" applyAlignment="1">
      <alignment horizontal="center" vertical="center"/>
    </xf>
    <xf numFmtId="0" fontId="7" fillId="17" borderId="69" xfId="0" applyFont="1" applyFill="1" applyBorder="1" applyAlignment="1">
      <alignment horizontal="center" vertical="center"/>
    </xf>
    <xf numFmtId="0" fontId="7" fillId="17" borderId="70" xfId="0" applyFont="1" applyFill="1" applyBorder="1" applyAlignment="1">
      <alignment horizontal="center" vertical="center"/>
    </xf>
    <xf numFmtId="0" fontId="0" fillId="17" borderId="0" xfId="0" applyFill="1" applyAlignment="1" applyProtection="1">
      <alignment/>
      <protection locked="0"/>
    </xf>
    <xf numFmtId="4" fontId="6" fillId="17" borderId="9" xfId="0" applyNumberFormat="1" applyFont="1" applyFill="1" applyBorder="1" applyAlignment="1" applyProtection="1">
      <alignment horizontal="center" vertical="center"/>
      <protection/>
    </xf>
    <xf numFmtId="4" fontId="6" fillId="17" borderId="45"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xf>
    <xf numFmtId="4" fontId="6" fillId="17" borderId="24" xfId="0" applyNumberFormat="1" applyFont="1" applyFill="1" applyBorder="1" applyAlignment="1" applyProtection="1">
      <alignment horizontal="center" vertical="center"/>
      <protection locked="0"/>
    </xf>
    <xf numFmtId="0" fontId="12" fillId="3" borderId="0" xfId="0" applyFont="1" applyFill="1" applyBorder="1" applyAlignment="1">
      <alignment horizontal="center" vertical="center"/>
    </xf>
    <xf numFmtId="0" fontId="1" fillId="17" borderId="48" xfId="0" applyFont="1" applyFill="1" applyBorder="1" applyAlignment="1" applyProtection="1">
      <alignment horizontal="center" vertical="center"/>
      <protection locked="0"/>
    </xf>
    <xf numFmtId="49" fontId="10" fillId="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6" fillId="17" borderId="29" xfId="0" applyNumberFormat="1" applyFont="1" applyFill="1" applyBorder="1" applyAlignment="1" applyProtection="1">
      <alignment horizontal="center"/>
      <protection locked="0"/>
    </xf>
    <xf numFmtId="0" fontId="54" fillId="0" borderId="60" xfId="0" applyFont="1" applyBorder="1" applyAlignment="1" applyProtection="1">
      <alignment horizontal="center" vertical="center"/>
      <protection locked="0"/>
    </xf>
    <xf numFmtId="0" fontId="54" fillId="22" borderId="59" xfId="0" applyFont="1" applyFill="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0" fillId="0" borderId="71" xfId="0" applyBorder="1" applyAlignment="1">
      <alignment vertical="center"/>
    </xf>
    <xf numFmtId="0" fontId="0" fillId="27" borderId="0" xfId="0" applyFill="1" applyAlignment="1">
      <alignment/>
    </xf>
    <xf numFmtId="0" fontId="23" fillId="22" borderId="0" xfId="0" applyFont="1" applyFill="1" applyAlignment="1">
      <alignment horizontal="center" vertical="center"/>
    </xf>
    <xf numFmtId="0" fontId="23" fillId="22" borderId="72" xfId="0" applyFont="1" applyFill="1" applyBorder="1" applyAlignment="1">
      <alignment vertical="center"/>
    </xf>
    <xf numFmtId="0" fontId="0" fillId="25" borderId="60" xfId="0" applyFill="1" applyBorder="1" applyAlignment="1" applyProtection="1">
      <alignment vertical="top"/>
      <protection locked="0"/>
    </xf>
    <xf numFmtId="0" fontId="55" fillId="22" borderId="0" xfId="0" applyFont="1" applyFill="1" applyAlignment="1">
      <alignment horizontal="center" vertical="center"/>
    </xf>
    <xf numFmtId="0" fontId="0" fillId="26" borderId="59" xfId="0" applyFill="1" applyBorder="1" applyAlignment="1" applyProtection="1">
      <alignment vertical="top"/>
      <protection locked="0"/>
    </xf>
    <xf numFmtId="0" fontId="0" fillId="25" borderId="73" xfId="0" applyFill="1" applyBorder="1" applyAlignment="1" applyProtection="1">
      <alignment vertical="top"/>
      <protection locked="0"/>
    </xf>
    <xf numFmtId="0" fontId="0" fillId="0" borderId="0" xfId="0" applyAlignment="1">
      <alignment horizontal="center" vertical="center"/>
    </xf>
    <xf numFmtId="0" fontId="49" fillId="22" borderId="0" xfId="0" applyFont="1" applyFill="1" applyAlignment="1">
      <alignment horizontal="center" vertical="center"/>
    </xf>
    <xf numFmtId="0" fontId="22" fillId="3" borderId="0" xfId="0" applyFont="1" applyFill="1" applyAlignment="1">
      <alignment horizontal="left" wrapText="1"/>
    </xf>
    <xf numFmtId="0" fontId="70" fillId="21" borderId="0" xfId="0" applyFont="1" applyFill="1" applyAlignment="1">
      <alignment horizontal="center" wrapText="1"/>
    </xf>
    <xf numFmtId="0" fontId="11" fillId="3" borderId="0" xfId="0" applyFont="1" applyFill="1" applyAlignment="1">
      <alignment horizontal="center" vertical="top" wrapText="1"/>
    </xf>
    <xf numFmtId="0" fontId="11" fillId="3" borderId="0" xfId="0" applyFont="1" applyFill="1" applyAlignment="1">
      <alignment horizontal="center" wrapText="1"/>
    </xf>
    <xf numFmtId="0" fontId="11" fillId="3" borderId="0" xfId="0" applyFont="1" applyFill="1" applyAlignment="1">
      <alignment horizontal="left" wrapText="1"/>
    </xf>
    <xf numFmtId="0" fontId="46" fillId="3" borderId="0" xfId="0" applyFont="1" applyFill="1" applyAlignment="1">
      <alignment horizontal="left" wrapText="1" shrinkToFit="1"/>
    </xf>
    <xf numFmtId="0" fontId="47" fillId="3" borderId="0" xfId="0" applyFont="1" applyFill="1" applyAlignment="1">
      <alignment horizontal="center" wrapText="1"/>
    </xf>
    <xf numFmtId="0" fontId="3" fillId="0" borderId="0" xfId="0" applyFont="1" applyAlignment="1">
      <alignment horizontal="center" wrapText="1"/>
    </xf>
    <xf numFmtId="0" fontId="12" fillId="3" borderId="0" xfId="0" applyFont="1" applyFill="1" applyAlignment="1">
      <alignment vertical="center"/>
    </xf>
    <xf numFmtId="0" fontId="0" fillId="3" borderId="0" xfId="0" applyFill="1" applyAlignment="1">
      <alignment vertical="center"/>
    </xf>
    <xf numFmtId="0" fontId="22" fillId="3" borderId="0" xfId="0" applyFont="1" applyFill="1" applyAlignment="1">
      <alignment horizontal="center"/>
    </xf>
    <xf numFmtId="0" fontId="5" fillId="0" borderId="9" xfId="0" applyFont="1" applyBorder="1" applyAlignment="1">
      <alignment horizontal="center" vertical="center"/>
    </xf>
    <xf numFmtId="0" fontId="12" fillId="3" borderId="0" xfId="0" applyFont="1" applyFill="1" applyAlignment="1">
      <alignment horizontal="center" vertical="center"/>
    </xf>
    <xf numFmtId="0" fontId="12" fillId="17"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 borderId="0" xfId="0" applyFont="1" applyFill="1" applyAlignment="1">
      <alignment horizontal="right" vertical="center"/>
    </xf>
    <xf numFmtId="0" fontId="12" fillId="3" borderId="11" xfId="0" applyFont="1" applyFill="1" applyBorder="1" applyAlignment="1">
      <alignment vertical="center"/>
    </xf>
    <xf numFmtId="0" fontId="12" fillId="3" borderId="15" xfId="0" applyFont="1" applyFill="1" applyBorder="1" applyAlignment="1">
      <alignment horizontal="center" vertical="center"/>
    </xf>
    <xf numFmtId="0" fontId="45" fillId="3" borderId="0" xfId="0" applyFont="1" applyFill="1" applyAlignment="1">
      <alignment horizontal="center" wrapText="1"/>
    </xf>
    <xf numFmtId="0" fontId="11" fillId="3" borderId="0" xfId="0" applyFont="1" applyFill="1" applyAlignment="1">
      <alignment horizontal="center"/>
    </xf>
    <xf numFmtId="0" fontId="12" fillId="3" borderId="12"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42" xfId="0" applyFont="1" applyFill="1" applyBorder="1" applyAlignment="1">
      <alignment horizontal="center" vertical="center"/>
    </xf>
    <xf numFmtId="0" fontId="0" fillId="17" borderId="0" xfId="0" applyFill="1" applyAlignment="1">
      <alignment vertical="top" wrapText="1"/>
    </xf>
    <xf numFmtId="0" fontId="4" fillId="17" borderId="0" xfId="0" applyFont="1" applyFill="1" applyAlignment="1">
      <alignment vertical="center"/>
    </xf>
    <xf numFmtId="0" fontId="0" fillId="0" borderId="0" xfId="0" applyAlignment="1">
      <alignment/>
    </xf>
    <xf numFmtId="0" fontId="0" fillId="0" borderId="29" xfId="0" applyBorder="1" applyAlignment="1" applyProtection="1">
      <alignment/>
      <protection locked="0"/>
    </xf>
    <xf numFmtId="0" fontId="0" fillId="0" borderId="74" xfId="0" applyBorder="1" applyAlignment="1" applyProtection="1">
      <alignment/>
      <protection locked="0"/>
    </xf>
    <xf numFmtId="0" fontId="7" fillId="3" borderId="47" xfId="0" applyNumberFormat="1" applyFont="1" applyFill="1" applyBorder="1" applyAlignment="1">
      <alignment/>
    </xf>
    <xf numFmtId="0" fontId="0" fillId="0" borderId="47" xfId="0" applyNumberFormat="1" applyBorder="1" applyAlignment="1">
      <alignment/>
    </xf>
    <xf numFmtId="49" fontId="6" fillId="17"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17" borderId="27" xfId="0" applyNumberFormat="1" applyFont="1" applyFill="1" applyBorder="1" applyAlignment="1" applyProtection="1">
      <alignment horizontal="center"/>
      <protection locked="0"/>
    </xf>
    <xf numFmtId="0" fontId="6" fillId="22" borderId="65" xfId="0" applyNumberFormat="1" applyFont="1" applyFill="1" applyBorder="1" applyAlignment="1" applyProtection="1">
      <alignment horizontal="center"/>
      <protection locked="0"/>
    </xf>
    <xf numFmtId="49" fontId="9" fillId="17"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 borderId="47" xfId="0" applyNumberFormat="1" applyFont="1" applyFill="1" applyBorder="1" applyAlignment="1">
      <alignment/>
    </xf>
    <xf numFmtId="0" fontId="6" fillId="0" borderId="47" xfId="0" applyNumberFormat="1" applyFont="1" applyBorder="1" applyAlignment="1">
      <alignment/>
    </xf>
    <xf numFmtId="0" fontId="7" fillId="3" borderId="75" xfId="0" applyNumberFormat="1" applyFont="1" applyFill="1" applyBorder="1" applyAlignment="1">
      <alignment/>
    </xf>
    <xf numFmtId="0" fontId="6" fillId="0" borderId="75" xfId="0" applyNumberFormat="1" applyFont="1" applyBorder="1" applyAlignment="1">
      <alignment/>
    </xf>
    <xf numFmtId="0" fontId="0" fillId="0" borderId="75" xfId="0" applyNumberFormat="1" applyBorder="1" applyAlignment="1">
      <alignment/>
    </xf>
    <xf numFmtId="3" fontId="0" fillId="17" borderId="31" xfId="52" applyNumberFormat="1" applyFont="1" applyFill="1" applyBorder="1" applyAlignment="1" applyProtection="1">
      <alignment horizontal="center" wrapText="1"/>
      <protection locked="0"/>
    </xf>
    <xf numFmtId="0" fontId="15" fillId="17" borderId="64" xfId="0" applyNumberFormat="1" applyFont="1" applyFill="1" applyBorder="1" applyAlignment="1" applyProtection="1">
      <alignment horizontal="center" wrapText="1"/>
      <protection locked="0"/>
    </xf>
    <xf numFmtId="0" fontId="6" fillId="17" borderId="31" xfId="0" applyNumberFormat="1" applyFont="1" applyFill="1" applyBorder="1" applyAlignment="1" applyProtection="1">
      <alignment horizontal="center"/>
      <protection locked="0"/>
    </xf>
    <xf numFmtId="0" fontId="0" fillId="22" borderId="51" xfId="0" applyNumberFormat="1" applyFill="1" applyBorder="1" applyAlignment="1" applyProtection="1">
      <alignment horizontal="center"/>
      <protection locked="0"/>
    </xf>
    <xf numFmtId="0" fontId="9" fillId="3" borderId="0" xfId="0" applyFont="1" applyFill="1" applyAlignment="1">
      <alignment/>
    </xf>
    <xf numFmtId="0" fontId="6" fillId="17" borderId="33" xfId="0" applyFont="1" applyFill="1" applyBorder="1" applyAlignment="1" applyProtection="1">
      <alignment horizontal="left"/>
      <protection locked="0"/>
    </xf>
    <xf numFmtId="0" fontId="6" fillId="17" borderId="30" xfId="0" applyFont="1" applyFill="1" applyBorder="1" applyAlignment="1" applyProtection="1">
      <alignment horizontal="left"/>
      <protection locked="0"/>
    </xf>
    <xf numFmtId="0" fontId="0" fillId="22" borderId="30" xfId="0" applyFill="1" applyBorder="1" applyAlignment="1" applyProtection="1">
      <alignment horizontal="left"/>
      <protection locked="0"/>
    </xf>
    <xf numFmtId="0" fontId="0" fillId="22" borderId="76" xfId="0" applyFill="1" applyBorder="1" applyAlignment="1" applyProtection="1">
      <alignment horizontal="left"/>
      <protection locked="0"/>
    </xf>
    <xf numFmtId="0" fontId="1" fillId="3" borderId="41" xfId="0" applyFont="1" applyFill="1" applyBorder="1" applyAlignment="1">
      <alignment horizontal="center"/>
    </xf>
    <xf numFmtId="0" fontId="1" fillId="3" borderId="0" xfId="0" applyFont="1" applyFill="1" applyAlignment="1">
      <alignment horizontal="center"/>
    </xf>
    <xf numFmtId="0" fontId="0" fillId="0" borderId="75" xfId="0" applyNumberFormat="1" applyBorder="1" applyAlignment="1" applyProtection="1">
      <alignment/>
      <protection locked="0"/>
    </xf>
    <xf numFmtId="0" fontId="0" fillId="0" borderId="77" xfId="0" applyNumberFormat="1" applyBorder="1" applyAlignment="1" applyProtection="1">
      <alignment/>
      <protection locked="0"/>
    </xf>
    <xf numFmtId="0" fontId="6" fillId="22"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7" fillId="3" borderId="0" xfId="0" applyFont="1" applyFill="1" applyAlignment="1">
      <alignment horizontal="center"/>
    </xf>
    <xf numFmtId="0" fontId="0" fillId="21" borderId="0" xfId="0" applyFill="1" applyAlignment="1">
      <alignment horizontal="center"/>
    </xf>
    <xf numFmtId="0" fontId="7" fillId="17"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4" xfId="0" applyNumberFormat="1" applyFont="1" applyBorder="1" applyAlignment="1" applyProtection="1">
      <alignment horizontal="center"/>
      <protection locked="0"/>
    </xf>
    <xf numFmtId="0" fontId="1" fillId="0" borderId="74" xfId="0" applyNumberFormat="1" applyFont="1" applyBorder="1" applyAlignment="1" applyProtection="1">
      <alignment horizontal="center"/>
      <protection locked="0"/>
    </xf>
    <xf numFmtId="0" fontId="7" fillId="22"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17" borderId="40" xfId="0" applyNumberFormat="1" applyFont="1" applyFill="1" applyBorder="1" applyAlignment="1">
      <alignment vertical="top" wrapText="1"/>
    </xf>
    <xf numFmtId="0" fontId="0" fillId="0" borderId="29" xfId="0" applyNumberFormat="1" applyBorder="1" applyAlignment="1">
      <alignment vertical="top" wrapText="1"/>
    </xf>
    <xf numFmtId="0" fontId="13" fillId="3" borderId="0" xfId="0" applyFont="1" applyFill="1" applyBorder="1" applyAlignment="1">
      <alignment horizontal="right"/>
    </xf>
    <xf numFmtId="0" fontId="12" fillId="0" borderId="0" xfId="0" applyFont="1" applyAlignment="1">
      <alignment horizontal="right"/>
    </xf>
    <xf numFmtId="49" fontId="9" fillId="3" borderId="0" xfId="0" applyNumberFormat="1" applyFont="1" applyFill="1" applyBorder="1" applyAlignment="1">
      <alignment horizontal="left" vertical="top"/>
    </xf>
    <xf numFmtId="49" fontId="13" fillId="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76" xfId="0" applyBorder="1" applyAlignment="1" applyProtection="1">
      <alignment vertical="center"/>
      <protection locked="0"/>
    </xf>
    <xf numFmtId="0" fontId="12" fillId="21" borderId="0" xfId="0" applyFont="1" applyFill="1" applyAlignment="1">
      <alignment horizontal="right" vertical="center"/>
    </xf>
    <xf numFmtId="0" fontId="0" fillId="21" borderId="0" xfId="0" applyFill="1" applyAlignment="1">
      <alignment horizontal="right" vertical="center"/>
    </xf>
    <xf numFmtId="0" fontId="0" fillId="21" borderId="44" xfId="0" applyFill="1" applyBorder="1" applyAlignment="1">
      <alignment horizontal="right" vertical="center"/>
    </xf>
    <xf numFmtId="0" fontId="8" fillId="3" borderId="0" xfId="0" applyFont="1" applyFill="1" applyAlignment="1">
      <alignment horizontal="center"/>
    </xf>
    <xf numFmtId="0" fontId="1" fillId="0" borderId="0" xfId="0" applyFont="1" applyAlignment="1">
      <alignment horizontal="center"/>
    </xf>
    <xf numFmtId="0" fontId="6" fillId="3" borderId="44" xfId="0" applyFont="1" applyFill="1" applyBorder="1" applyAlignment="1">
      <alignment/>
    </xf>
    <xf numFmtId="0" fontId="0" fillId="0" borderId="44" xfId="0" applyBorder="1" applyAlignment="1">
      <alignment/>
    </xf>
    <xf numFmtId="0" fontId="6" fillId="3" borderId="0" xfId="0" applyFont="1" applyFill="1" applyAlignment="1">
      <alignment/>
    </xf>
    <xf numFmtId="0" fontId="0" fillId="17" borderId="33" xfId="52" applyFont="1" applyFill="1" applyBorder="1" applyAlignment="1" applyProtection="1">
      <alignment horizontal="left"/>
      <protection/>
    </xf>
    <xf numFmtId="0" fontId="6" fillId="17" borderId="30" xfId="0" applyFont="1" applyFill="1" applyBorder="1" applyAlignment="1" applyProtection="1">
      <alignment horizontal="left"/>
      <protection/>
    </xf>
    <xf numFmtId="0" fontId="0" fillId="22" borderId="30" xfId="0" applyFont="1" applyFill="1" applyBorder="1" applyAlignment="1" applyProtection="1">
      <alignment horizontal="left"/>
      <protection/>
    </xf>
    <xf numFmtId="0" fontId="0" fillId="22" borderId="76" xfId="0" applyFont="1" applyFill="1" applyBorder="1" applyAlignment="1" applyProtection="1">
      <alignment horizontal="left"/>
      <protection/>
    </xf>
    <xf numFmtId="0" fontId="9" fillId="3" borderId="30" xfId="0" applyFont="1" applyFill="1" applyBorder="1" applyAlignment="1">
      <alignment/>
    </xf>
    <xf numFmtId="0" fontId="0" fillId="0" borderId="30" xfId="0" applyBorder="1" applyAlignment="1">
      <alignment/>
    </xf>
    <xf numFmtId="0" fontId="9" fillId="3" borderId="30" xfId="0" applyFont="1" applyFill="1" applyBorder="1" applyAlignment="1">
      <alignment horizontal="left"/>
    </xf>
    <xf numFmtId="0" fontId="9" fillId="3" borderId="0" xfId="0" applyFont="1" applyFill="1" applyBorder="1" applyAlignment="1">
      <alignment horizontal="left"/>
    </xf>
    <xf numFmtId="0" fontId="9" fillId="3" borderId="78" xfId="0" applyFont="1" applyFill="1" applyBorder="1" applyAlignment="1">
      <alignment horizontal="center"/>
    </xf>
    <xf numFmtId="0" fontId="0" fillId="0" borderId="32" xfId="0" applyBorder="1" applyAlignment="1">
      <alignment/>
    </xf>
    <xf numFmtId="0" fontId="0" fillId="0" borderId="79" xfId="0" applyBorder="1" applyAlignment="1">
      <alignment/>
    </xf>
    <xf numFmtId="0" fontId="0" fillId="0" borderId="41"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0" xfId="0" applyBorder="1" applyAlignment="1">
      <alignment/>
    </xf>
    <xf numFmtId="0" fontId="9" fillId="17" borderId="10" xfId="0" applyNumberFormat="1" applyFont="1" applyFill="1" applyBorder="1" applyAlignment="1">
      <alignment horizontal="left" wrapText="1"/>
    </xf>
    <xf numFmtId="0" fontId="0" fillId="0" borderId="14" xfId="0" applyNumberFormat="1" applyBorder="1" applyAlignment="1">
      <alignment/>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0" applyFont="1" applyFill="1" applyAlignment="1">
      <alignment horizontal="center" vertical="center"/>
    </xf>
    <xf numFmtId="0" fontId="0" fillId="21" borderId="0" xfId="0" applyFill="1" applyAlignment="1">
      <alignment horizontal="center" vertical="center"/>
    </xf>
    <xf numFmtId="0" fontId="18" fillId="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21" borderId="41" xfId="0" applyFont="1" applyFill="1" applyBorder="1" applyAlignment="1">
      <alignment horizontal="center" vertical="center"/>
    </xf>
    <xf numFmtId="0" fontId="1" fillId="21" borderId="44" xfId="0" applyFont="1" applyFill="1" applyBorder="1" applyAlignment="1">
      <alignment horizontal="center" vertic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17" borderId="33" xfId="0" applyFont="1" applyFill="1" applyBorder="1" applyAlignment="1" applyProtection="1">
      <alignment horizontal="left"/>
      <protection/>
    </xf>
    <xf numFmtId="0" fontId="6" fillId="17" borderId="76" xfId="0" applyFont="1" applyFill="1" applyBorder="1" applyAlignment="1" applyProtection="1">
      <alignment horizontal="left"/>
      <protection/>
    </xf>
    <xf numFmtId="49" fontId="9" fillId="17" borderId="10" xfId="0" applyNumberFormat="1" applyFont="1" applyFill="1" applyBorder="1" applyAlignment="1">
      <alignment horizontal="left" wrapText="1"/>
    </xf>
    <xf numFmtId="0" fontId="0" fillId="0" borderId="14" xfId="0" applyBorder="1" applyAlignment="1">
      <alignment/>
    </xf>
    <xf numFmtId="0" fontId="0" fillId="0" borderId="64" xfId="0" applyFont="1" applyBorder="1" applyAlignment="1" applyProtection="1">
      <alignment horizontal="center"/>
      <protection locked="0"/>
    </xf>
    <xf numFmtId="49" fontId="9" fillId="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21" borderId="0" xfId="0" applyFont="1" applyFill="1" applyBorder="1" applyAlignment="1">
      <alignment horizontal="center"/>
    </xf>
    <xf numFmtId="49" fontId="36" fillId="17" borderId="31" xfId="52"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17" borderId="31" xfId="0" applyNumberFormat="1" applyFont="1" applyFill="1" applyBorder="1" applyAlignment="1" applyProtection="1">
      <alignment horizontal="center" wrapText="1"/>
      <protection locked="0"/>
    </xf>
    <xf numFmtId="0" fontId="7" fillId="3" borderId="47" xfId="0" applyFont="1" applyFill="1" applyBorder="1" applyAlignment="1">
      <alignment horizontal="center"/>
    </xf>
    <xf numFmtId="0" fontId="0" fillId="0" borderId="47" xfId="0" applyBorder="1" applyAlignment="1">
      <alignment horizontal="center"/>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4" xfId="0" applyNumberFormat="1" applyBorder="1" applyAlignment="1" applyProtection="1">
      <alignment/>
      <protection locked="0"/>
    </xf>
    <xf numFmtId="0" fontId="6" fillId="21" borderId="0" xfId="0" applyFont="1" applyFill="1" applyBorder="1" applyAlignment="1">
      <alignment/>
    </xf>
    <xf numFmtId="0" fontId="9" fillId="3" borderId="75" xfId="0" applyFont="1" applyFill="1" applyBorder="1" applyAlignment="1">
      <alignment horizontal="center" wrapText="1"/>
    </xf>
    <xf numFmtId="0" fontId="0" fillId="0" borderId="75" xfId="0" applyBorder="1" applyAlignment="1">
      <alignment/>
    </xf>
    <xf numFmtId="49" fontId="9" fillId="3" borderId="0" xfId="0" applyNumberFormat="1" applyFont="1" applyFill="1" applyBorder="1" applyAlignment="1">
      <alignment horizontal="left" vertical="center"/>
    </xf>
    <xf numFmtId="0" fontId="0" fillId="21" borderId="0" xfId="0" applyFill="1" applyBorder="1" applyAlignment="1">
      <alignment vertical="center"/>
    </xf>
    <xf numFmtId="0" fontId="0" fillId="0" borderId="44" xfId="0" applyBorder="1" applyAlignment="1">
      <alignment vertical="center"/>
    </xf>
    <xf numFmtId="0" fontId="9" fillId="17" borderId="14" xfId="0" applyNumberFormat="1" applyFont="1" applyFill="1" applyBorder="1" applyAlignment="1">
      <alignment horizontal="left" vertical="top"/>
    </xf>
    <xf numFmtId="0" fontId="0" fillId="0" borderId="31" xfId="0" applyNumberFormat="1" applyBorder="1" applyAlignment="1">
      <alignment/>
    </xf>
    <xf numFmtId="0" fontId="6" fillId="17"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17" borderId="29" xfId="0" applyNumberFormat="1" applyFont="1" applyFill="1" applyBorder="1" applyAlignment="1" applyProtection="1">
      <alignment horizontal="center"/>
      <protection locked="0"/>
    </xf>
    <xf numFmtId="49" fontId="0" fillId="0" borderId="75" xfId="0" applyNumberFormat="1" applyBorder="1" applyAlignment="1" applyProtection="1">
      <alignment/>
      <protection locked="0"/>
    </xf>
    <xf numFmtId="49" fontId="0" fillId="0" borderId="77" xfId="0" applyNumberFormat="1" applyBorder="1" applyAlignment="1" applyProtection="1">
      <alignment/>
      <protection locked="0"/>
    </xf>
    <xf numFmtId="49" fontId="7" fillId="3" borderId="0" xfId="0" applyNumberFormat="1" applyFont="1" applyFill="1" applyAlignment="1">
      <alignment/>
    </xf>
    <xf numFmtId="49" fontId="6" fillId="0" borderId="0" xfId="0" applyNumberFormat="1" applyFont="1" applyAlignment="1">
      <alignment/>
    </xf>
    <xf numFmtId="0" fontId="7" fillId="3" borderId="41" xfId="0" applyFont="1" applyFill="1" applyBorder="1" applyAlignment="1" applyProtection="1">
      <alignment horizontal="right"/>
      <protection/>
    </xf>
    <xf numFmtId="0" fontId="0" fillId="0" borderId="0" xfId="0" applyBorder="1" applyAlignment="1" applyProtection="1">
      <alignment/>
      <protection/>
    </xf>
    <xf numFmtId="0" fontId="19" fillId="17" borderId="9" xfId="0" applyFont="1" applyFill="1" applyBorder="1" applyAlignment="1" applyProtection="1">
      <alignment horizontal="center" vertical="center"/>
      <protection locked="0"/>
    </xf>
    <xf numFmtId="0" fontId="0" fillId="0" borderId="9" xfId="0" applyBorder="1" applyAlignment="1">
      <alignment vertical="center"/>
    </xf>
    <xf numFmtId="0" fontId="9" fillId="3" borderId="0" xfId="0" applyFont="1" applyFill="1" applyAlignment="1">
      <alignment/>
    </xf>
    <xf numFmtId="0" fontId="1" fillId="3" borderId="0" xfId="0" applyFont="1" applyFill="1" applyBorder="1" applyAlignment="1">
      <alignment horizontal="center"/>
    </xf>
    <xf numFmtId="14" fontId="6" fillId="17" borderId="33" xfId="0" applyNumberFormat="1" applyFont="1" applyFill="1" applyBorder="1" applyAlignment="1" applyProtection="1">
      <alignment horizontal="center"/>
      <protection locked="0"/>
    </xf>
    <xf numFmtId="0" fontId="0" fillId="17" borderId="76" xfId="0" applyFill="1" applyBorder="1" applyAlignment="1" applyProtection="1">
      <alignment horizontal="center"/>
      <protection locked="0"/>
    </xf>
    <xf numFmtId="14" fontId="9" fillId="3" borderId="0" xfId="0" applyNumberFormat="1" applyFont="1" applyFill="1" applyBorder="1" applyAlignment="1" applyProtection="1">
      <alignment horizontal="right" wrapText="1"/>
      <protection/>
    </xf>
    <xf numFmtId="0" fontId="0" fillId="21" borderId="0" xfId="0" applyFill="1" applyAlignment="1" applyProtection="1">
      <alignment wrapText="1"/>
      <protection/>
    </xf>
    <xf numFmtId="0" fontId="7" fillId="3" borderId="0" xfId="0" applyFont="1" applyFill="1" applyAlignment="1">
      <alignment horizontal="right"/>
    </xf>
    <xf numFmtId="0" fontId="0" fillId="0" borderId="0" xfId="0" applyAlignment="1">
      <alignment horizontal="right"/>
    </xf>
    <xf numFmtId="0" fontId="6" fillId="3" borderId="33" xfId="0" applyFont="1" applyFill="1" applyBorder="1" applyAlignment="1" applyProtection="1">
      <alignment vertical="center"/>
      <protection/>
    </xf>
    <xf numFmtId="0" fontId="0" fillId="0" borderId="50" xfId="0" applyBorder="1" applyAlignment="1">
      <alignment/>
    </xf>
    <xf numFmtId="0" fontId="6" fillId="7" borderId="14" xfId="0" applyFont="1" applyFill="1" applyBorder="1" applyAlignment="1" applyProtection="1">
      <alignment vertical="center"/>
      <protection/>
    </xf>
    <xf numFmtId="0" fontId="0" fillId="28" borderId="31" xfId="0" applyFill="1" applyBorder="1" applyAlignment="1">
      <alignment/>
    </xf>
    <xf numFmtId="0" fontId="0" fillId="28" borderId="51" xfId="0" applyFill="1" applyBorder="1" applyAlignment="1">
      <alignment/>
    </xf>
    <xf numFmtId="0" fontId="9" fillId="3" borderId="30" xfId="0" applyFont="1" applyFill="1" applyBorder="1" applyAlignment="1" applyProtection="1">
      <alignment vertical="center" wrapText="1"/>
      <protection/>
    </xf>
    <xf numFmtId="0" fontId="9" fillId="3" borderId="76" xfId="0" applyFont="1" applyFill="1" applyBorder="1" applyAlignment="1" applyProtection="1">
      <alignment vertical="center" wrapText="1"/>
      <protection/>
    </xf>
    <xf numFmtId="0" fontId="6" fillId="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 borderId="75" xfId="0" applyFont="1" applyFill="1" applyBorder="1" applyAlignment="1" applyProtection="1">
      <alignment horizontal="center"/>
      <protection/>
    </xf>
    <xf numFmtId="0" fontId="6" fillId="21" borderId="75" xfId="0" applyFont="1" applyFill="1" applyBorder="1" applyAlignment="1" applyProtection="1">
      <alignment horizontal="center"/>
      <protection/>
    </xf>
    <xf numFmtId="0" fontId="6" fillId="0" borderId="75" xfId="0" applyFont="1" applyBorder="1" applyAlignment="1" applyProtection="1">
      <alignment horizontal="center"/>
      <protection/>
    </xf>
    <xf numFmtId="0" fontId="0" fillId="0" borderId="75" xfId="0" applyBorder="1" applyAlignment="1" applyProtection="1">
      <alignment/>
      <protection/>
    </xf>
    <xf numFmtId="0" fontId="9" fillId="3" borderId="29" xfId="0" applyFont="1" applyFill="1" applyBorder="1" applyAlignment="1" applyProtection="1">
      <alignment vertical="center" wrapText="1"/>
      <protection/>
    </xf>
    <xf numFmtId="0" fontId="9" fillId="3" borderId="74" xfId="0" applyFont="1" applyFill="1" applyBorder="1" applyAlignment="1" applyProtection="1">
      <alignment vertical="center" wrapText="1"/>
      <protection/>
    </xf>
    <xf numFmtId="0" fontId="9" fillId="7" borderId="31" xfId="0" applyFont="1" applyFill="1" applyBorder="1" applyAlignment="1" applyProtection="1">
      <alignment vertical="center" wrapText="1"/>
      <protection/>
    </xf>
    <xf numFmtId="0" fontId="9" fillId="7" borderId="64" xfId="0" applyFont="1" applyFill="1" applyBorder="1" applyAlignment="1" applyProtection="1">
      <alignment vertical="center" wrapText="1"/>
      <protection/>
    </xf>
    <xf numFmtId="4" fontId="6" fillId="17" borderId="40" xfId="0" applyNumberFormat="1" applyFont="1" applyFill="1" applyBorder="1" applyAlignment="1" applyProtection="1">
      <alignment horizontal="center" vertical="center"/>
      <protection locked="0"/>
    </xf>
    <xf numFmtId="4" fontId="0" fillId="0" borderId="74" xfId="0" applyNumberFormat="1" applyBorder="1" applyAlignment="1">
      <alignment horizontal="center" vertical="center"/>
    </xf>
    <xf numFmtId="4" fontId="6" fillId="17" borderId="33" xfId="0" applyNumberFormat="1" applyFont="1" applyFill="1" applyBorder="1" applyAlignment="1" applyProtection="1">
      <alignment horizontal="center" vertical="center"/>
      <protection locked="0"/>
    </xf>
    <xf numFmtId="4" fontId="0" fillId="0" borderId="76" xfId="0" applyNumberFormat="1" applyBorder="1" applyAlignment="1">
      <alignment horizontal="center" vertical="center"/>
    </xf>
    <xf numFmtId="3" fontId="6" fillId="17" borderId="33" xfId="0" applyNumberFormat="1" applyFont="1" applyFill="1" applyBorder="1" applyAlignment="1" applyProtection="1">
      <alignment horizontal="center" vertical="center"/>
      <protection locked="0"/>
    </xf>
    <xf numFmtId="0" fontId="0" fillId="0" borderId="76" xfId="0" applyBorder="1" applyAlignment="1">
      <alignment horizontal="center" vertical="center"/>
    </xf>
    <xf numFmtId="0" fontId="9" fillId="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76" xfId="0" applyBorder="1" applyAlignment="1">
      <alignment vertical="center" wrapText="1"/>
    </xf>
    <xf numFmtId="3" fontId="6" fillId="17" borderId="33" xfId="0" applyNumberFormat="1" applyFont="1" applyFill="1" applyBorder="1" applyAlignment="1" applyProtection="1">
      <alignment horizontal="center" vertical="center"/>
      <protection locked="0"/>
    </xf>
    <xf numFmtId="3" fontId="6" fillId="17" borderId="30" xfId="0" applyNumberFormat="1" applyFont="1" applyFill="1" applyBorder="1" applyAlignment="1" applyProtection="1">
      <alignment horizontal="center" vertical="center"/>
      <protection locked="0"/>
    </xf>
    <xf numFmtId="3" fontId="0" fillId="0" borderId="76" xfId="0" applyNumberFormat="1" applyBorder="1" applyAlignment="1" applyProtection="1">
      <alignment horizontal="center" vertical="center"/>
      <protection locked="0"/>
    </xf>
    <xf numFmtId="0" fontId="7" fillId="3" borderId="75" xfId="0" applyFont="1" applyFill="1" applyBorder="1" applyAlignment="1" applyProtection="1">
      <alignment horizontal="center"/>
      <protection/>
    </xf>
    <xf numFmtId="0" fontId="0" fillId="0" borderId="75" xfId="0" applyBorder="1" applyAlignment="1" applyProtection="1">
      <alignment horizontal="center"/>
      <protection/>
    </xf>
    <xf numFmtId="3" fontId="6" fillId="17" borderId="40"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6" fillId="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3" fontId="6" fillId="17"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0" fillId="0" borderId="64" xfId="0" applyBorder="1" applyAlignment="1">
      <alignment vertical="center"/>
    </xf>
    <xf numFmtId="0" fontId="9" fillId="3" borderId="75" xfId="0" applyFont="1" applyFill="1" applyBorder="1" applyAlignment="1" applyProtection="1">
      <alignment horizontal="center" vertical="center"/>
      <protection/>
    </xf>
    <xf numFmtId="0" fontId="0" fillId="0" borderId="75" xfId="0" applyBorder="1" applyAlignment="1">
      <alignment vertical="center"/>
    </xf>
    <xf numFmtId="0" fontId="9" fillId="3" borderId="30" xfId="0" applyFont="1" applyFill="1" applyBorder="1" applyAlignment="1" applyProtection="1">
      <alignment vertical="center"/>
      <protection/>
    </xf>
    <xf numFmtId="0" fontId="9" fillId="3" borderId="76" xfId="0" applyFont="1" applyFill="1" applyBorder="1" applyAlignment="1" applyProtection="1">
      <alignment vertical="center"/>
      <protection/>
    </xf>
    <xf numFmtId="3" fontId="6" fillId="17" borderId="40" xfId="0" applyNumberFormat="1" applyFont="1" applyFill="1" applyBorder="1" applyAlignment="1" applyProtection="1">
      <alignment horizontal="center" vertical="center"/>
      <protection/>
    </xf>
    <xf numFmtId="3" fontId="6" fillId="17" borderId="33" xfId="0" applyNumberFormat="1" applyFont="1" applyFill="1" applyBorder="1" applyAlignment="1" applyProtection="1">
      <alignment horizontal="center" vertical="center"/>
      <protection/>
    </xf>
    <xf numFmtId="0" fontId="0" fillId="0" borderId="76" xfId="0" applyBorder="1" applyAlignment="1">
      <alignment vertical="center"/>
    </xf>
    <xf numFmtId="0" fontId="14" fillId="3" borderId="0" xfId="0" applyFont="1" applyFill="1" applyBorder="1" applyAlignment="1" applyProtection="1">
      <alignment horizontal="left"/>
      <protection/>
    </xf>
    <xf numFmtId="0" fontId="28" fillId="21" borderId="0" xfId="0" applyFont="1" applyFill="1" applyBorder="1" applyAlignment="1" applyProtection="1">
      <alignment horizontal="left"/>
      <protection/>
    </xf>
    <xf numFmtId="0" fontId="28" fillId="0" borderId="0" xfId="0" applyFont="1" applyAlignment="1" applyProtection="1">
      <alignment horizontal="left"/>
      <protection/>
    </xf>
    <xf numFmtId="0" fontId="7" fillId="21" borderId="75" xfId="0" applyFont="1" applyFill="1" applyBorder="1" applyAlignment="1">
      <alignment horizontal="center"/>
    </xf>
    <xf numFmtId="0" fontId="9" fillId="3" borderId="11" xfId="0" applyFont="1" applyFill="1" applyBorder="1" applyAlignment="1" applyProtection="1">
      <alignment vertical="center"/>
      <protection/>
    </xf>
    <xf numFmtId="0" fontId="0" fillId="0" borderId="29" xfId="0" applyBorder="1" applyAlignment="1">
      <alignment vertical="center"/>
    </xf>
    <xf numFmtId="0" fontId="0" fillId="0" borderId="74" xfId="0" applyBorder="1" applyAlignment="1">
      <alignment vertical="center"/>
    </xf>
    <xf numFmtId="3" fontId="6" fillId="17"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9" fillId="3" borderId="40" xfId="0" applyFont="1" applyFill="1" applyBorder="1" applyAlignment="1" applyProtection="1">
      <alignment horizontal="center" vertical="center"/>
      <protection/>
    </xf>
    <xf numFmtId="0" fontId="0" fillId="0" borderId="13" xfId="0" applyBorder="1" applyAlignment="1">
      <alignment horizontal="center" vertical="center"/>
    </xf>
    <xf numFmtId="0" fontId="6" fillId="3" borderId="14" xfId="0" applyFont="1" applyFill="1" applyBorder="1" applyAlignment="1" applyProtection="1">
      <alignment horizontal="center" vertical="center"/>
      <protection/>
    </xf>
    <xf numFmtId="0" fontId="0" fillId="21" borderId="31" xfId="0" applyFill="1" applyBorder="1" applyAlignment="1">
      <alignment/>
    </xf>
    <xf numFmtId="0" fontId="0" fillId="21" borderId="51" xfId="0" applyFill="1" applyBorder="1" applyAlignment="1">
      <alignment/>
    </xf>
    <xf numFmtId="0" fontId="6" fillId="3" borderId="50" xfId="0" applyFont="1" applyFill="1" applyBorder="1" applyAlignment="1" applyProtection="1">
      <alignment vertical="center"/>
      <protection/>
    </xf>
    <xf numFmtId="3" fontId="6" fillId="17" borderId="14" xfId="0" applyNumberFormat="1" applyFont="1" applyFill="1" applyBorder="1" applyAlignment="1" applyProtection="1">
      <alignment horizontal="center" vertical="center"/>
      <protection locked="0"/>
    </xf>
    <xf numFmtId="3" fontId="6" fillId="17" borderId="31"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xf>
    <xf numFmtId="0" fontId="0" fillId="21" borderId="30" xfId="0" applyFill="1" applyBorder="1" applyAlignment="1">
      <alignment/>
    </xf>
    <xf numFmtId="0" fontId="0" fillId="21" borderId="50" xfId="0" applyFill="1" applyBorder="1" applyAlignment="1">
      <alignment/>
    </xf>
    <xf numFmtId="0" fontId="9" fillId="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 borderId="11" xfId="0" applyFont="1" applyFill="1" applyBorder="1" applyAlignment="1" applyProtection="1">
      <alignment horizontal="center"/>
      <protection/>
    </xf>
    <xf numFmtId="0" fontId="9" fillId="3" borderId="29" xfId="0" applyFont="1" applyFill="1" applyBorder="1" applyAlignment="1" applyProtection="1">
      <alignment horizontal="center"/>
      <protection/>
    </xf>
    <xf numFmtId="0" fontId="9" fillId="3" borderId="74" xfId="0" applyFont="1" applyFill="1" applyBorder="1" applyAlignment="1" applyProtection="1">
      <alignment horizontal="center"/>
      <protection/>
    </xf>
    <xf numFmtId="0" fontId="9" fillId="3" borderId="34" xfId="0" applyFont="1" applyFill="1" applyBorder="1" applyAlignment="1" applyProtection="1">
      <alignment horizontal="center"/>
      <protection/>
    </xf>
    <xf numFmtId="0" fontId="9" fillId="3" borderId="43" xfId="0" applyFont="1" applyFill="1" applyBorder="1" applyAlignment="1" applyProtection="1">
      <alignment horizontal="center"/>
      <protection/>
    </xf>
    <xf numFmtId="3" fontId="6" fillId="17" borderId="33" xfId="0" applyNumberFormat="1" applyFont="1" applyFill="1" applyBorder="1" applyAlignment="1" applyProtection="1">
      <alignment horizontal="center" vertical="center"/>
      <protection/>
    </xf>
    <xf numFmtId="3" fontId="6" fillId="17" borderId="30" xfId="0" applyNumberFormat="1" applyFont="1" applyFill="1" applyBorder="1" applyAlignment="1" applyProtection="1">
      <alignment horizontal="center" vertical="center"/>
      <protection/>
    </xf>
    <xf numFmtId="3" fontId="0" fillId="0" borderId="76" xfId="0" applyNumberFormat="1" applyBorder="1" applyAlignment="1">
      <alignment horizontal="center" vertical="center"/>
    </xf>
    <xf numFmtId="0" fontId="9" fillId="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4" xfId="0" applyBorder="1" applyAlignment="1">
      <alignment vertical="center" wrapText="1"/>
    </xf>
    <xf numFmtId="0" fontId="0" fillId="0" borderId="30" xfId="0" applyBorder="1" applyAlignment="1">
      <alignment wrapText="1"/>
    </xf>
    <xf numFmtId="0" fontId="0" fillId="0" borderId="76" xfId="0" applyBorder="1" applyAlignment="1">
      <alignment wrapText="1"/>
    </xf>
    <xf numFmtId="0" fontId="9" fillId="3" borderId="30" xfId="0" applyFont="1" applyFill="1" applyBorder="1" applyAlignment="1" applyProtection="1">
      <alignment vertical="center"/>
      <protection/>
    </xf>
    <xf numFmtId="0" fontId="0" fillId="0" borderId="76" xfId="0" applyBorder="1" applyAlignment="1">
      <alignment/>
    </xf>
    <xf numFmtId="0" fontId="21" fillId="3" borderId="32" xfId="0" applyFont="1" applyFill="1" applyBorder="1" applyAlignment="1" applyProtection="1">
      <alignment vertical="center" wrapText="1"/>
      <protection/>
    </xf>
    <xf numFmtId="0" fontId="20" fillId="0" borderId="32" xfId="0" applyFont="1" applyBorder="1" applyAlignment="1">
      <alignment/>
    </xf>
    <xf numFmtId="0" fontId="20" fillId="0" borderId="79" xfId="0" applyFont="1" applyBorder="1" applyAlignment="1">
      <alignment/>
    </xf>
    <xf numFmtId="3" fontId="6" fillId="17" borderId="40" xfId="0" applyNumberFormat="1" applyFont="1" applyFill="1" applyBorder="1" applyAlignment="1" applyProtection="1">
      <alignment horizontal="center" vertical="center"/>
      <protection/>
    </xf>
    <xf numFmtId="3" fontId="6" fillId="17" borderId="29" xfId="0" applyNumberFormat="1" applyFont="1" applyFill="1" applyBorder="1" applyAlignment="1" applyProtection="1">
      <alignment horizontal="center" vertical="center"/>
      <protection/>
    </xf>
    <xf numFmtId="3" fontId="0" fillId="0" borderId="74" xfId="0" applyNumberFormat="1" applyBorder="1" applyAlignment="1">
      <alignment horizontal="center" vertical="center"/>
    </xf>
    <xf numFmtId="3" fontId="6" fillId="17" borderId="14" xfId="0" applyNumberFormat="1" applyFont="1" applyFill="1" applyBorder="1" applyAlignment="1" applyProtection="1">
      <alignment horizontal="center" vertical="center"/>
      <protection/>
    </xf>
    <xf numFmtId="3" fontId="6" fillId="17"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6" fillId="3" borderId="40" xfId="0" applyFont="1" applyFill="1" applyBorder="1" applyAlignment="1" applyProtection="1">
      <alignment horizontal="center" vertical="center"/>
      <protection/>
    </xf>
    <xf numFmtId="0" fontId="0" fillId="21" borderId="29" xfId="0" applyFill="1" applyBorder="1" applyAlignment="1">
      <alignment/>
    </xf>
    <xf numFmtId="0" fontId="0" fillId="21" borderId="13" xfId="0" applyFill="1" applyBorder="1" applyAlignment="1">
      <alignment/>
    </xf>
    <xf numFmtId="10" fontId="6" fillId="17" borderId="33" xfId="0" applyNumberFormat="1" applyFont="1" applyFill="1" applyBorder="1" applyAlignment="1" applyProtection="1">
      <alignment horizontal="center" vertical="center"/>
      <protection locked="0"/>
    </xf>
    <xf numFmtId="10" fontId="6" fillId="17" borderId="30" xfId="0" applyNumberFormat="1" applyFont="1" applyFill="1" applyBorder="1" applyAlignment="1" applyProtection="1">
      <alignment horizontal="center" vertical="center"/>
      <protection locked="0"/>
    </xf>
    <xf numFmtId="10" fontId="0" fillId="0" borderId="76" xfId="0" applyNumberFormat="1" applyBorder="1" applyAlignment="1" applyProtection="1">
      <alignment horizontal="center" vertical="center"/>
      <protection locked="0"/>
    </xf>
    <xf numFmtId="0" fontId="7" fillId="3" borderId="0" xfId="0" applyFont="1" applyFill="1" applyBorder="1" applyAlignment="1">
      <alignment horizontal="center"/>
    </xf>
    <xf numFmtId="0" fontId="7" fillId="3" borderId="0" xfId="0" applyFont="1" applyFill="1" applyBorder="1" applyAlignment="1" applyProtection="1">
      <alignment horizontal="center"/>
      <protection/>
    </xf>
    <xf numFmtId="0" fontId="0" fillId="21" borderId="0" xfId="0" applyFill="1" applyBorder="1" applyAlignment="1" applyProtection="1">
      <alignment horizontal="center"/>
      <protection/>
    </xf>
    <xf numFmtId="0" fontId="0" fillId="0" borderId="0" xfId="0" applyAlignment="1" applyProtection="1">
      <alignment/>
      <protection/>
    </xf>
    <xf numFmtId="0" fontId="0" fillId="0" borderId="50" xfId="0" applyBorder="1" applyAlignment="1">
      <alignment vertical="center"/>
    </xf>
    <xf numFmtId="0" fontId="9" fillId="17" borderId="14" xfId="0" applyFont="1" applyFill="1" applyBorder="1" applyAlignment="1" applyProtection="1">
      <alignment vertical="center"/>
      <protection locked="0"/>
    </xf>
    <xf numFmtId="0" fontId="0" fillId="0" borderId="31" xfId="0" applyBorder="1" applyAlignment="1">
      <alignment vertical="center"/>
    </xf>
    <xf numFmtId="0" fontId="8" fillId="3" borderId="49" xfId="0" applyFont="1" applyFill="1" applyBorder="1" applyAlignment="1">
      <alignment/>
    </xf>
    <xf numFmtId="0" fontId="9" fillId="3" borderId="0" xfId="0" applyFont="1" applyFill="1" applyBorder="1" applyAlignment="1">
      <alignment vertical="center" wrapText="1"/>
    </xf>
    <xf numFmtId="0" fontId="0" fillId="0" borderId="0" xfId="0" applyFont="1" applyAlignment="1">
      <alignment vertical="center" wrapText="1"/>
    </xf>
    <xf numFmtId="0" fontId="9" fillId="3" borderId="74" xfId="0" applyFont="1" applyFill="1" applyBorder="1" applyAlignment="1" applyProtection="1">
      <alignment vertical="center" wrapText="1"/>
      <protection/>
    </xf>
    <xf numFmtId="3" fontId="6" fillId="17"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3" fontId="0" fillId="0" borderId="74" xfId="0" applyNumberFormat="1" applyBorder="1" applyAlignment="1" applyProtection="1">
      <alignment horizontal="center" vertical="center"/>
      <protection locked="0"/>
    </xf>
    <xf numFmtId="0" fontId="9" fillId="3" borderId="40" xfId="0" applyFont="1" applyFill="1" applyBorder="1" applyAlignment="1" applyProtection="1">
      <alignment horizontal="center"/>
      <protection/>
    </xf>
    <xf numFmtId="0" fontId="0" fillId="0" borderId="43" xfId="0" applyBorder="1" applyAlignment="1" applyProtection="1">
      <alignment/>
      <protection/>
    </xf>
    <xf numFmtId="0" fontId="0" fillId="0" borderId="74" xfId="0" applyBorder="1" applyAlignment="1" applyProtection="1">
      <alignment horizontal="center" vertical="center"/>
      <protection locked="0"/>
    </xf>
    <xf numFmtId="0" fontId="9" fillId="3" borderId="31" xfId="0" applyFont="1" applyFill="1" applyBorder="1" applyAlignment="1" applyProtection="1">
      <alignment vertical="center" wrapText="1" shrinkToFit="1"/>
      <protection/>
    </xf>
    <xf numFmtId="0" fontId="9" fillId="3" borderId="64"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protection/>
    </xf>
    <xf numFmtId="0" fontId="9" fillId="7" borderId="31" xfId="0" applyFont="1" applyFill="1" applyBorder="1" applyAlignment="1" applyProtection="1">
      <alignment vertical="center"/>
      <protection/>
    </xf>
    <xf numFmtId="0" fontId="9" fillId="7" borderId="64" xfId="0" applyFont="1" applyFill="1" applyBorder="1" applyAlignment="1" applyProtection="1">
      <alignment vertical="center"/>
      <protection/>
    </xf>
    <xf numFmtId="3" fontId="0" fillId="0" borderId="30" xfId="0" applyNumberForma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7" fillId="3" borderId="27" xfId="0" applyFont="1" applyFill="1" applyBorder="1" applyAlignment="1" applyProtection="1">
      <alignment horizontal="center"/>
      <protection/>
    </xf>
    <xf numFmtId="0" fontId="0" fillId="0" borderId="27" xfId="0" applyBorder="1" applyAlignment="1">
      <alignment horizontal="center"/>
    </xf>
    <xf numFmtId="0" fontId="9" fillId="3" borderId="31" xfId="0" applyFont="1" applyFill="1" applyBorder="1" applyAlignment="1" applyProtection="1">
      <alignment vertical="center"/>
      <protection/>
    </xf>
    <xf numFmtId="0" fontId="9" fillId="3" borderId="64" xfId="0" applyFont="1" applyFill="1" applyBorder="1" applyAlignment="1" applyProtection="1">
      <alignment vertical="center"/>
      <protection/>
    </xf>
    <xf numFmtId="0" fontId="9" fillId="3" borderId="9" xfId="0" applyFont="1" applyFill="1" applyBorder="1" applyAlignment="1" applyProtection="1">
      <alignment horizontal="center"/>
      <protection/>
    </xf>
    <xf numFmtId="0" fontId="9" fillId="3" borderId="33" xfId="0" applyFont="1" applyFill="1" applyBorder="1" applyAlignment="1" applyProtection="1">
      <alignment horizontal="center"/>
      <protection/>
    </xf>
    <xf numFmtId="0" fontId="0" fillId="0" borderId="8" xfId="0" applyBorder="1" applyAlignment="1" applyProtection="1">
      <alignment/>
      <protection/>
    </xf>
    <xf numFmtId="0" fontId="9" fillId="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9" fillId="3" borderId="34" xfId="0" applyFont="1" applyFill="1"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6" fillId="17"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21" borderId="9" xfId="0" applyFont="1" applyFill="1" applyBorder="1" applyAlignment="1">
      <alignment horizontal="center" vertical="center"/>
    </xf>
    <xf numFmtId="0" fontId="12" fillId="21"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49" fontId="6" fillId="17" borderId="9"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vertical="center"/>
      <protection/>
    </xf>
    <xf numFmtId="0" fontId="0" fillId="21" borderId="10" xfId="0" applyFill="1" applyBorder="1" applyAlignment="1">
      <alignment vertical="center"/>
    </xf>
    <xf numFmtId="0" fontId="0" fillId="0" borderId="9"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xf>
    <xf numFmtId="0" fontId="9" fillId="3" borderId="76" xfId="0" applyFont="1" applyFill="1" applyBorder="1" applyAlignment="1" applyProtection="1">
      <alignment vertical="center"/>
      <protection/>
    </xf>
    <xf numFmtId="0" fontId="9" fillId="3" borderId="31" xfId="0" applyFont="1" applyFill="1" applyBorder="1" applyAlignment="1" applyProtection="1">
      <alignment vertical="center" wrapText="1"/>
      <protection/>
    </xf>
    <xf numFmtId="0" fontId="9" fillId="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0" fillId="21" borderId="51" xfId="0" applyFill="1" applyBorder="1" applyAlignment="1" applyProtection="1">
      <alignment vertical="center"/>
      <protection/>
    </xf>
    <xf numFmtId="49" fontId="6" fillId="3"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protection/>
    </xf>
    <xf numFmtId="0" fontId="9" fillId="7" borderId="14" xfId="0" applyFont="1" applyFill="1" applyBorder="1" applyAlignment="1" applyProtection="1">
      <alignment horizontal="center"/>
      <protection/>
    </xf>
    <xf numFmtId="0" fontId="0" fillId="28" borderId="16" xfId="0" applyFill="1" applyBorder="1" applyAlignment="1" applyProtection="1">
      <alignment/>
      <protection/>
    </xf>
    <xf numFmtId="0" fontId="9" fillId="3" borderId="10"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0" fontId="0" fillId="0" borderId="16" xfId="0" applyBorder="1" applyAlignment="1" applyProtection="1">
      <alignment/>
      <protection/>
    </xf>
    <xf numFmtId="0" fontId="9" fillId="3" borderId="27" xfId="0" applyFont="1" applyFill="1" applyBorder="1" applyAlignment="1" applyProtection="1">
      <alignment horizontal="center" vertical="center"/>
      <protection/>
    </xf>
    <xf numFmtId="0" fontId="0" fillId="0" borderId="27" xfId="0" applyBorder="1" applyAlignment="1">
      <alignment/>
    </xf>
    <xf numFmtId="0" fontId="0" fillId="21" borderId="50" xfId="0" applyFill="1" applyBorder="1" applyAlignment="1" applyProtection="1">
      <alignment vertical="center"/>
      <protection/>
    </xf>
    <xf numFmtId="0" fontId="0" fillId="0" borderId="76" xfId="0" applyBorder="1" applyAlignment="1" applyProtection="1">
      <alignment horizontal="center" vertical="center"/>
      <protection/>
    </xf>
    <xf numFmtId="0" fontId="9" fillId="3" borderId="67" xfId="0" applyFont="1" applyFill="1" applyBorder="1" applyAlignment="1">
      <alignment horizontal="center" vertical="center"/>
    </xf>
    <xf numFmtId="0" fontId="0" fillId="0" borderId="37" xfId="0" applyBorder="1" applyAlignment="1">
      <alignment horizontal="center" vertical="center"/>
    </xf>
    <xf numFmtId="0" fontId="8" fillId="3" borderId="0" xfId="0" applyFont="1" applyFill="1" applyBorder="1" applyAlignment="1">
      <alignment/>
    </xf>
    <xf numFmtId="0" fontId="8" fillId="3" borderId="0" xfId="0" applyFont="1" applyFill="1" applyBorder="1" applyAlignment="1" applyProtection="1">
      <alignment horizontal="left"/>
      <protection/>
    </xf>
    <xf numFmtId="0" fontId="12" fillId="0" borderId="0" xfId="0" applyFont="1" applyBorder="1" applyAlignment="1">
      <alignment horizontal="left"/>
    </xf>
    <xf numFmtId="0" fontId="9" fillId="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17" borderId="46" xfId="0" applyNumberFormat="1" applyFont="1" applyFill="1" applyBorder="1" applyAlignment="1" applyProtection="1">
      <alignment horizontal="center" vertical="center"/>
      <protection locked="0"/>
    </xf>
    <xf numFmtId="49" fontId="6" fillId="17"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 borderId="30" xfId="0" applyFont="1" applyFill="1" applyBorder="1" applyAlignment="1" applyProtection="1">
      <alignment vertical="center" wrapText="1" shrinkToFit="1"/>
      <protection/>
    </xf>
    <xf numFmtId="0" fontId="9" fillId="3" borderId="76" xfId="0" applyFont="1" applyFill="1" applyBorder="1" applyAlignment="1" applyProtection="1">
      <alignment vertical="center" wrapText="1" shrinkToFit="1"/>
      <protection/>
    </xf>
    <xf numFmtId="0" fontId="0" fillId="0" borderId="16" xfId="0" applyBorder="1" applyAlignment="1">
      <alignment horizontal="center" vertical="center"/>
    </xf>
    <xf numFmtId="0" fontId="9" fillId="3" borderId="29" xfId="0" applyFont="1" applyFill="1" applyBorder="1" applyAlignment="1" applyProtection="1">
      <alignment vertical="center" wrapText="1" shrinkToFit="1"/>
      <protection/>
    </xf>
    <xf numFmtId="0" fontId="9" fillId="3" borderId="74" xfId="0" applyFont="1" applyFill="1" applyBorder="1" applyAlignment="1" applyProtection="1">
      <alignment vertical="center" wrapText="1" shrinkToFit="1"/>
      <protection/>
    </xf>
    <xf numFmtId="49" fontId="0" fillId="22" borderId="0" xfId="0" applyNumberFormat="1" applyFill="1" applyBorder="1" applyAlignment="1" applyProtection="1">
      <alignment horizontal="left"/>
      <protection/>
    </xf>
    <xf numFmtId="0" fontId="10" fillId="3" borderId="81" xfId="0" applyFont="1" applyFill="1" applyBorder="1" applyAlignment="1" applyProtection="1">
      <alignment/>
      <protection/>
    </xf>
    <xf numFmtId="0" fontId="0" fillId="0" borderId="82" xfId="0" applyBorder="1" applyAlignment="1">
      <alignment/>
    </xf>
    <xf numFmtId="0" fontId="15" fillId="17" borderId="26" xfId="0" applyFont="1" applyFill="1" applyBorder="1" applyAlignment="1" applyProtection="1">
      <alignment/>
      <protection/>
    </xf>
    <xf numFmtId="0" fontId="0" fillId="22" borderId="0" xfId="0" applyFill="1" applyBorder="1" applyAlignment="1">
      <alignment/>
    </xf>
    <xf numFmtId="0" fontId="0" fillId="22" borderId="39" xfId="0" applyFill="1" applyBorder="1" applyAlignment="1">
      <alignment/>
    </xf>
    <xf numFmtId="0" fontId="0" fillId="22" borderId="83" xfId="0" applyFill="1" applyBorder="1" applyAlignment="1" applyProtection="1">
      <alignment horizontal="center"/>
      <protection locked="0"/>
    </xf>
    <xf numFmtId="0" fontId="7" fillId="17" borderId="84" xfId="0" applyFont="1" applyFill="1" applyBorder="1" applyAlignment="1" applyProtection="1">
      <alignment horizontal="center"/>
      <protection/>
    </xf>
    <xf numFmtId="0" fontId="0" fillId="22" borderId="75" xfId="0" applyFill="1" applyBorder="1" applyAlignment="1" applyProtection="1">
      <alignment horizontal="center"/>
      <protection/>
    </xf>
    <xf numFmtId="0" fontId="0" fillId="22" borderId="85" xfId="0" applyFill="1" applyBorder="1" applyAlignment="1" applyProtection="1">
      <alignment horizontal="center"/>
      <protection/>
    </xf>
    <xf numFmtId="0" fontId="15" fillId="17" borderId="81" xfId="0" applyFont="1" applyFill="1" applyBorder="1" applyAlignment="1" applyProtection="1">
      <alignment/>
      <protection/>
    </xf>
    <xf numFmtId="0" fontId="0" fillId="22" borderId="47" xfId="0" applyFill="1" applyBorder="1" applyAlignment="1">
      <alignment/>
    </xf>
    <xf numFmtId="0" fontId="0" fillId="22" borderId="82" xfId="0" applyFill="1" applyBorder="1" applyAlignment="1">
      <alignment/>
    </xf>
    <xf numFmtId="0" fontId="7" fillId="3" borderId="47" xfId="0" applyFont="1" applyFill="1" applyBorder="1" applyAlignment="1" applyProtection="1">
      <alignment horizontal="center"/>
      <protection/>
    </xf>
    <xf numFmtId="0" fontId="0" fillId="21" borderId="47" xfId="0" applyFill="1" applyBorder="1" applyAlignment="1" applyProtection="1">
      <alignment horizontal="center"/>
      <protection/>
    </xf>
    <xf numFmtId="0" fontId="0" fillId="0" borderId="83" xfId="0" applyBorder="1" applyAlignment="1" applyProtection="1">
      <alignment/>
      <protection locked="0"/>
    </xf>
    <xf numFmtId="0" fontId="0" fillId="22" borderId="83" xfId="0" applyNumberFormat="1" applyFill="1" applyBorder="1" applyAlignment="1" applyProtection="1">
      <alignment/>
      <protection locked="0"/>
    </xf>
    <xf numFmtId="49" fontId="0" fillId="22" borderId="83" xfId="0" applyNumberFormat="1" applyFill="1" applyBorder="1" applyAlignment="1" applyProtection="1">
      <alignment horizontal="center"/>
      <protection locked="0"/>
    </xf>
    <xf numFmtId="3" fontId="0" fillId="22" borderId="83" xfId="0" applyNumberFormat="1" applyFill="1" applyBorder="1" applyAlignment="1" applyProtection="1">
      <alignment horizontal="center"/>
      <protection locked="0"/>
    </xf>
    <xf numFmtId="0" fontId="0" fillId="22" borderId="86" xfId="0" applyFill="1" applyBorder="1" applyAlignment="1" applyProtection="1">
      <alignment/>
      <protection locked="0"/>
    </xf>
    <xf numFmtId="0" fontId="0" fillId="22" borderId="86" xfId="0" applyNumberFormat="1" applyFill="1" applyBorder="1" applyAlignment="1" applyProtection="1">
      <alignment horizontal="center"/>
      <protection locked="0"/>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9" fillId="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76" xfId="0" applyFont="1" applyBorder="1" applyAlignment="1">
      <alignment vertical="center"/>
    </xf>
    <xf numFmtId="0" fontId="0" fillId="21" borderId="47" xfId="0" applyFill="1" applyBorder="1" applyAlignment="1">
      <alignment/>
    </xf>
    <xf numFmtId="0" fontId="14" fillId="3" borderId="0" xfId="0" applyFont="1" applyFill="1" applyAlignment="1" applyProtection="1">
      <alignment/>
      <protection/>
    </xf>
    <xf numFmtId="0" fontId="7" fillId="3" borderId="75" xfId="0"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9" fillId="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5" fillId="3" borderId="0" xfId="0" applyFont="1" applyFill="1" applyBorder="1" applyAlignment="1" applyProtection="1">
      <alignment horizontal="left" vertical="center"/>
      <protection/>
    </xf>
    <xf numFmtId="0" fontId="28" fillId="0" borderId="0" xfId="0" applyFont="1" applyAlignment="1">
      <alignment horizontal="left" vertical="center"/>
    </xf>
    <xf numFmtId="0" fontId="14" fillId="17" borderId="84" xfId="0" applyFont="1" applyFill="1" applyBorder="1" applyAlignment="1" applyProtection="1">
      <alignment horizontal="left" vertical="center"/>
      <protection/>
    </xf>
    <xf numFmtId="0" fontId="52" fillId="22" borderId="75" xfId="0" applyFont="1" applyFill="1" applyBorder="1" applyAlignment="1">
      <alignment horizontal="left" vertical="center"/>
    </xf>
    <xf numFmtId="0" fontId="52" fillId="22" borderId="85" xfId="0" applyFont="1" applyFill="1" applyBorder="1" applyAlignment="1">
      <alignment horizontal="left" vertical="center"/>
    </xf>
    <xf numFmtId="14" fontId="6" fillId="17" borderId="22" xfId="0" applyNumberFormat="1" applyFont="1" applyFill="1" applyBorder="1" applyAlignment="1" applyProtection="1">
      <alignment horizontal="center" vertical="center"/>
      <protection/>
    </xf>
    <xf numFmtId="0" fontId="0" fillId="17" borderId="32" xfId="0" applyFill="1" applyBorder="1" applyAlignment="1">
      <alignment horizontal="center" vertical="center"/>
    </xf>
    <xf numFmtId="14" fontId="6" fillId="17" borderId="15" xfId="0" applyNumberFormat="1" applyFont="1" applyFill="1" applyBorder="1" applyAlignment="1" applyProtection="1">
      <alignment horizontal="center" vertical="center"/>
      <protection locked="0"/>
    </xf>
    <xf numFmtId="0" fontId="0" fillId="17" borderId="76" xfId="0" applyFont="1" applyFill="1" applyBorder="1" applyAlignment="1" applyProtection="1">
      <alignment horizontal="center" vertical="center"/>
      <protection locked="0"/>
    </xf>
    <xf numFmtId="0" fontId="0" fillId="22" borderId="78" xfId="0" applyFill="1" applyBorder="1" applyAlignment="1" applyProtection="1">
      <alignment vertical="center"/>
      <protection locked="0"/>
    </xf>
    <xf numFmtId="0" fontId="0" fillId="22" borderId="32" xfId="0" applyFill="1" applyBorder="1" applyAlignment="1" applyProtection="1">
      <alignment vertical="center"/>
      <protection locked="0"/>
    </xf>
    <xf numFmtId="0" fontId="0" fillId="22" borderId="87" xfId="0" applyFill="1" applyBorder="1" applyAlignment="1" applyProtection="1">
      <alignment vertical="center"/>
      <protection locked="0"/>
    </xf>
    <xf numFmtId="0" fontId="0" fillId="22" borderId="54" xfId="0" applyFill="1" applyBorder="1" applyAlignment="1" applyProtection="1">
      <alignment vertical="center"/>
      <protection locked="0"/>
    </xf>
    <xf numFmtId="0" fontId="0" fillId="22" borderId="49" xfId="0" applyFill="1" applyBorder="1" applyAlignment="1" applyProtection="1">
      <alignment vertical="center"/>
      <protection locked="0"/>
    </xf>
    <xf numFmtId="0" fontId="0" fillId="22" borderId="55" xfId="0" applyFill="1" applyBorder="1" applyAlignment="1" applyProtection="1">
      <alignment vertical="center"/>
      <protection locked="0"/>
    </xf>
    <xf numFmtId="0" fontId="12" fillId="22" borderId="0" xfId="0" applyFont="1" applyFill="1" applyBorder="1" applyAlignment="1" applyProtection="1">
      <alignment horizontal="center" vertical="center"/>
      <protection locked="0"/>
    </xf>
    <xf numFmtId="0" fontId="15" fillId="3" borderId="81"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2" xfId="0" applyFont="1" applyBorder="1" applyAlignment="1">
      <alignment horizontal="left" vertical="center"/>
    </xf>
    <xf numFmtId="0" fontId="12" fillId="22" borderId="0"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39" xfId="0" applyFill="1" applyBorder="1" applyAlignment="1">
      <alignment horizontal="center" vertical="center" wrapText="1"/>
    </xf>
    <xf numFmtId="0" fontId="15" fillId="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14" fillId="3" borderId="26" xfId="0" applyFont="1" applyFill="1" applyBorder="1" applyAlignment="1" applyProtection="1">
      <alignment horizontal="left" vertical="center"/>
      <protection/>
    </xf>
    <xf numFmtId="0" fontId="9" fillId="17" borderId="42" xfId="0" applyFont="1" applyFill="1" applyBorder="1" applyAlignment="1" applyProtection="1">
      <alignment/>
      <protection/>
    </xf>
    <xf numFmtId="0" fontId="12" fillId="22" borderId="49" xfId="0" applyFont="1" applyFill="1" applyBorder="1" applyAlignment="1">
      <alignment/>
    </xf>
    <xf numFmtId="0" fontId="7" fillId="3" borderId="0" xfId="0" applyFont="1" applyFill="1" applyAlignment="1" applyProtection="1">
      <alignment/>
      <protection/>
    </xf>
    <xf numFmtId="0" fontId="1" fillId="0" borderId="0" xfId="0" applyFont="1" applyAlignment="1">
      <alignment/>
    </xf>
    <xf numFmtId="0" fontId="15" fillId="3" borderId="0" xfId="0" applyFont="1" applyFill="1" applyAlignment="1" applyProtection="1">
      <alignment vertical="center" wrapText="1"/>
      <protection/>
    </xf>
    <xf numFmtId="0" fontId="28" fillId="0" borderId="0" xfId="0" applyFont="1" applyAlignment="1">
      <alignment vertical="center" wrapText="1"/>
    </xf>
    <xf numFmtId="0" fontId="9" fillId="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4" xfId="0" applyFont="1" applyBorder="1" applyAlignment="1">
      <alignment vertical="center"/>
    </xf>
    <xf numFmtId="0" fontId="7" fillId="3" borderId="0" xfId="0" applyFont="1" applyFill="1" applyAlignment="1" applyProtection="1">
      <alignment horizontal="center"/>
      <protection/>
    </xf>
    <xf numFmtId="0" fontId="1" fillId="21" borderId="0" xfId="0" applyFont="1" applyFill="1" applyAlignment="1" applyProtection="1">
      <alignment/>
      <protection/>
    </xf>
    <xf numFmtId="0" fontId="13" fillId="21" borderId="32" xfId="0" applyFont="1" applyFill="1" applyBorder="1" applyAlignment="1" applyProtection="1">
      <alignment horizontal="center"/>
      <protection/>
    </xf>
    <xf numFmtId="0" fontId="0" fillId="21" borderId="32" xfId="0" applyFill="1" applyBorder="1" applyAlignment="1" applyProtection="1">
      <alignment horizontal="center"/>
      <protection/>
    </xf>
    <xf numFmtId="0" fontId="0" fillId="21" borderId="32" xfId="0" applyFill="1" applyBorder="1" applyAlignment="1" applyProtection="1">
      <alignment/>
      <protection/>
    </xf>
    <xf numFmtId="0" fontId="24" fillId="3" borderId="0" xfId="0" applyFont="1" applyFill="1" applyBorder="1" applyAlignment="1" applyProtection="1">
      <alignment vertical="top" wrapText="1"/>
      <protection/>
    </xf>
    <xf numFmtId="0" fontId="0" fillId="0" borderId="0" xfId="0" applyBorder="1" applyAlignment="1">
      <alignment vertical="top" wrapText="1"/>
    </xf>
    <xf numFmtId="0" fontId="9" fillId="3" borderId="0" xfId="0" applyFont="1" applyFill="1" applyAlignment="1" applyProtection="1">
      <alignment/>
      <protection/>
    </xf>
    <xf numFmtId="0" fontId="24" fillId="3" borderId="0" xfId="0" applyFont="1" applyFill="1" applyBorder="1" applyAlignment="1" applyProtection="1">
      <alignment/>
      <protection/>
    </xf>
    <xf numFmtId="0" fontId="9" fillId="3" borderId="78" xfId="0" applyFont="1" applyFill="1" applyBorder="1" applyAlignment="1" applyProtection="1">
      <alignment horizontal="center"/>
      <protection/>
    </xf>
    <xf numFmtId="0" fontId="0" fillId="22" borderId="86" xfId="0" applyFill="1" applyBorder="1" applyAlignment="1" applyProtection="1">
      <alignment horizontal="center"/>
      <protection locked="0"/>
    </xf>
    <xf numFmtId="0" fontId="28" fillId="21" borderId="75"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6" xfId="0" applyFont="1" applyBorder="1" applyAlignment="1">
      <alignment horizontal="center" vertical="center"/>
    </xf>
    <xf numFmtId="0" fontId="0" fillId="21" borderId="75" xfId="0" applyFill="1" applyBorder="1" applyAlignment="1">
      <alignment vertical="center"/>
    </xf>
    <xf numFmtId="0" fontId="0" fillId="21" borderId="85" xfId="0" applyFill="1" applyBorder="1" applyAlignment="1">
      <alignment vertical="center"/>
    </xf>
    <xf numFmtId="0" fontId="14" fillId="3" borderId="26" xfId="0" applyFont="1" applyFill="1" applyBorder="1" applyAlignment="1" applyProtection="1">
      <alignment vertical="center"/>
      <protection/>
    </xf>
    <xf numFmtId="0" fontId="0" fillId="0" borderId="0" xfId="0" applyBorder="1" applyAlignment="1">
      <alignment vertical="center"/>
    </xf>
    <xf numFmtId="0" fontId="0" fillId="21" borderId="39" xfId="0" applyFill="1" applyBorder="1" applyAlignment="1">
      <alignment vertical="center"/>
    </xf>
    <xf numFmtId="0" fontId="14" fillId="3" borderId="84" xfId="0" applyFont="1" applyFill="1" applyBorder="1" applyAlignment="1" applyProtection="1">
      <alignment vertical="center"/>
      <protection/>
    </xf>
    <xf numFmtId="0" fontId="30" fillId="24" borderId="0" xfId="0" applyFont="1" applyFill="1" applyBorder="1" applyAlignment="1">
      <alignment horizontal="center"/>
    </xf>
    <xf numFmtId="0" fontId="13" fillId="24" borderId="75" xfId="0" applyFont="1" applyFill="1" applyBorder="1" applyAlignment="1">
      <alignment horizontal="center"/>
    </xf>
    <xf numFmtId="0" fontId="0" fillId="0" borderId="75" xfId="0" applyBorder="1" applyAlignment="1">
      <alignment horizontal="center"/>
    </xf>
    <xf numFmtId="0" fontId="25" fillId="17" borderId="47" xfId="0" applyFont="1" applyFill="1" applyBorder="1" applyAlignment="1" applyProtection="1">
      <alignment horizontal="right"/>
      <protection locked="0"/>
    </xf>
    <xf numFmtId="0" fontId="0" fillId="22" borderId="47" xfId="0" applyFill="1" applyBorder="1" applyAlignment="1" applyProtection="1">
      <alignment/>
      <protection locked="0"/>
    </xf>
    <xf numFmtId="0" fontId="19" fillId="24" borderId="47" xfId="0" applyFont="1" applyFill="1" applyBorder="1" applyAlignment="1">
      <alignment/>
    </xf>
    <xf numFmtId="0" fontId="11" fillId="24" borderId="0" xfId="0" applyFont="1" applyFill="1" applyBorder="1" applyAlignment="1">
      <alignment horizontal="center"/>
    </xf>
    <xf numFmtId="0" fontId="19" fillId="17" borderId="0" xfId="0" applyFont="1" applyFill="1" applyBorder="1" applyAlignment="1" applyProtection="1">
      <alignment horizontal="center"/>
      <protection locked="0"/>
    </xf>
    <xf numFmtId="0" fontId="6" fillId="24" borderId="0" xfId="0" applyFont="1" applyFill="1" applyBorder="1" applyAlignment="1">
      <alignment/>
    </xf>
    <xf numFmtId="0" fontId="6" fillId="24" borderId="75" xfId="0" applyFont="1" applyFill="1" applyBorder="1" applyAlignment="1">
      <alignment/>
    </xf>
    <xf numFmtId="3" fontId="6" fillId="17" borderId="23" xfId="0" applyNumberFormat="1" applyFont="1" applyFill="1" applyBorder="1" applyAlignment="1" applyProtection="1">
      <alignment horizontal="center" vertical="center" wrapText="1"/>
      <protection locked="0"/>
    </xf>
    <xf numFmtId="3" fontId="6" fillId="17" borderId="27" xfId="0" applyNumberFormat="1" applyFont="1" applyFill="1" applyBorder="1" applyAlignment="1" applyProtection="1">
      <alignment horizontal="center" vertical="center" wrapText="1"/>
      <protection locked="0"/>
    </xf>
    <xf numFmtId="3" fontId="0" fillId="17" borderId="25" xfId="0" applyNumberFormat="1" applyFont="1" applyFill="1" applyBorder="1" applyAlignment="1" applyProtection="1">
      <alignment horizontal="center" vertical="center"/>
      <protection locked="0"/>
    </xf>
    <xf numFmtId="0" fontId="8" fillId="3" borderId="0" xfId="0" applyFont="1" applyFill="1" applyBorder="1" applyAlignment="1">
      <alignment horizontal="left" vertical="center" wrapText="1"/>
    </xf>
    <xf numFmtId="0" fontId="1" fillId="0" borderId="0" xfId="0" applyFont="1" applyAlignment="1">
      <alignment horizontal="left" vertical="center"/>
    </xf>
    <xf numFmtId="3" fontId="0" fillId="22" borderId="27" xfId="0" applyNumberFormat="1" applyFont="1" applyFill="1" applyBorder="1" applyAlignment="1" applyProtection="1">
      <alignment horizontal="center" vertical="center"/>
      <protection locked="0"/>
    </xf>
    <xf numFmtId="3" fontId="0" fillId="22" borderId="25" xfId="0" applyNumberFormat="1" applyFont="1" applyFill="1" applyBorder="1" applyAlignment="1" applyProtection="1">
      <alignment horizontal="center" vertical="center"/>
      <protection locked="0"/>
    </xf>
    <xf numFmtId="0" fontId="14" fillId="3" borderId="0" xfId="0" applyFont="1" applyFill="1" applyBorder="1" applyAlignment="1">
      <alignment vertical="center"/>
    </xf>
    <xf numFmtId="0" fontId="28" fillId="0" borderId="0" xfId="0" applyFont="1" applyAlignment="1">
      <alignment vertical="center"/>
    </xf>
    <xf numFmtId="0" fontId="0" fillId="0" borderId="0" xfId="0" applyAlignment="1">
      <alignment vertical="center"/>
    </xf>
    <xf numFmtId="0" fontId="0" fillId="21" borderId="0" xfId="0" applyFill="1" applyBorder="1" applyAlignment="1">
      <alignment vertical="center" wrapText="1"/>
    </xf>
    <xf numFmtId="0" fontId="9" fillId="3" borderId="47" xfId="0" applyFont="1" applyFill="1" applyBorder="1" applyAlignment="1">
      <alignment vertical="center" wrapText="1"/>
    </xf>
    <xf numFmtId="0" fontId="0" fillId="0" borderId="47" xfId="0" applyBorder="1" applyAlignment="1">
      <alignment vertical="center"/>
    </xf>
    <xf numFmtId="0" fontId="9" fillId="3" borderId="30" xfId="0" applyFont="1" applyFill="1" applyBorder="1" applyAlignment="1">
      <alignment vertical="center"/>
    </xf>
    <xf numFmtId="0" fontId="9" fillId="3" borderId="76" xfId="0" applyFont="1" applyFill="1" applyBorder="1" applyAlignment="1">
      <alignment vertical="center"/>
    </xf>
    <xf numFmtId="0" fontId="9" fillId="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76" xfId="0" applyBorder="1" applyAlignment="1">
      <alignment vertical="center" wrapText="1" shrinkToFit="1"/>
    </xf>
    <xf numFmtId="0" fontId="9" fillId="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0" fontId="34" fillId="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 borderId="0" xfId="0" applyFont="1" applyFill="1" applyBorder="1" applyAlignment="1">
      <alignment/>
    </xf>
    <xf numFmtId="0" fontId="14" fillId="3" borderId="0" xfId="0" applyFont="1" applyFill="1" applyBorder="1" applyAlignment="1">
      <alignment/>
    </xf>
    <xf numFmtId="0" fontId="28" fillId="0" borderId="0" xfId="0" applyFont="1" applyAlignment="1">
      <alignment/>
    </xf>
    <xf numFmtId="0" fontId="9" fillId="3" borderId="0" xfId="0" applyFont="1" applyFill="1" applyBorder="1" applyAlignment="1">
      <alignment horizontal="center"/>
    </xf>
    <xf numFmtId="0" fontId="12" fillId="0" borderId="0" xfId="0" applyFont="1" applyAlignment="1">
      <alignment horizontal="center"/>
    </xf>
    <xf numFmtId="0" fontId="9" fillId="3" borderId="30" xfId="0" applyFont="1" applyFill="1" applyBorder="1" applyAlignment="1">
      <alignment vertical="center" wrapText="1"/>
    </xf>
    <xf numFmtId="0" fontId="9" fillId="3" borderId="76" xfId="0" applyFont="1" applyFill="1" applyBorder="1" applyAlignment="1">
      <alignment vertical="center" wrapText="1"/>
    </xf>
    <xf numFmtId="0" fontId="6" fillId="17" borderId="4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9" fillId="3" borderId="23" xfId="0" applyFont="1" applyFill="1" applyBorder="1" applyAlignment="1">
      <alignment vertical="center" wrapText="1"/>
    </xf>
    <xf numFmtId="0" fontId="0" fillId="0" borderId="65" xfId="0" applyBorder="1" applyAlignment="1">
      <alignment vertical="center"/>
    </xf>
    <xf numFmtId="0" fontId="8" fillId="3" borderId="0" xfId="0" applyFont="1" applyFill="1" applyBorder="1" applyAlignment="1">
      <alignment vertical="center" wrapText="1"/>
    </xf>
    <xf numFmtId="0" fontId="12" fillId="0" borderId="0" xfId="0" applyFont="1" applyAlignment="1">
      <alignment vertical="center" wrapText="1"/>
    </xf>
    <xf numFmtId="3" fontId="0" fillId="17" borderId="30" xfId="0" applyNumberFormat="1" applyFont="1" applyFill="1" applyBorder="1" applyAlignment="1" applyProtection="1">
      <alignment horizontal="center" vertical="center"/>
      <protection locked="0"/>
    </xf>
    <xf numFmtId="3" fontId="0" fillId="17" borderId="76" xfId="0" applyNumberFormat="1" applyFont="1" applyFill="1" applyBorder="1" applyAlignment="1" applyProtection="1">
      <alignment horizontal="center" vertical="center"/>
      <protection locked="0"/>
    </xf>
    <xf numFmtId="0" fontId="0" fillId="21" borderId="65" xfId="0" applyFill="1" applyBorder="1" applyAlignment="1">
      <alignment vertical="center" wrapText="1"/>
    </xf>
    <xf numFmtId="0" fontId="0" fillId="21" borderId="42" xfId="0" applyFill="1" applyBorder="1" applyAlignment="1">
      <alignment vertical="center"/>
    </xf>
    <xf numFmtId="0" fontId="0" fillId="21" borderId="49" xfId="0" applyFill="1" applyBorder="1" applyAlignment="1">
      <alignment vertical="center"/>
    </xf>
    <xf numFmtId="0" fontId="0" fillId="21" borderId="80" xfId="0" applyFill="1" applyBorder="1" applyAlignment="1">
      <alignment vertical="center"/>
    </xf>
    <xf numFmtId="0" fontId="9" fillId="3" borderId="33" xfId="0" applyFont="1" applyFill="1" applyBorder="1" applyAlignment="1">
      <alignment horizontal="center" vertical="center" wrapText="1" shrinkToFit="1"/>
    </xf>
    <xf numFmtId="0" fontId="8" fillId="3" borderId="0" xfId="0" applyFont="1" applyFill="1" applyBorder="1" applyAlignment="1">
      <alignment wrapText="1" shrinkToFit="1"/>
    </xf>
    <xf numFmtId="0" fontId="0" fillId="21" borderId="75" xfId="0" applyFill="1" applyBorder="1" applyAlignment="1">
      <alignment/>
    </xf>
    <xf numFmtId="0" fontId="6" fillId="3" borderId="33" xfId="0" applyFont="1" applyFill="1" applyBorder="1" applyAlignment="1">
      <alignment vertical="center"/>
    </xf>
    <xf numFmtId="0" fontId="6" fillId="3" borderId="30" xfId="0" applyFont="1" applyFill="1" applyBorder="1" applyAlignment="1">
      <alignment vertical="center"/>
    </xf>
    <xf numFmtId="0" fontId="6" fillId="3" borderId="50" xfId="0" applyFont="1" applyFill="1" applyBorder="1" applyAlignment="1">
      <alignment vertical="center"/>
    </xf>
    <xf numFmtId="0" fontId="6" fillId="3" borderId="47" xfId="0" applyFont="1" applyFill="1" applyBorder="1" applyAlignment="1">
      <alignment/>
    </xf>
    <xf numFmtId="0" fontId="9" fillId="3" borderId="54" xfId="0" applyFont="1" applyFill="1" applyBorder="1" applyAlignment="1">
      <alignment horizontal="center" vertical="center"/>
    </xf>
    <xf numFmtId="0" fontId="9" fillId="3" borderId="49" xfId="0" applyFont="1" applyFill="1"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vertical="center" wrapText="1"/>
    </xf>
    <xf numFmtId="49" fontId="1" fillId="3" borderId="0" xfId="0" applyNumberFormat="1" applyFont="1" applyFill="1" applyBorder="1" applyAlignment="1">
      <alignment horizontal="center"/>
    </xf>
    <xf numFmtId="0" fontId="23" fillId="3" borderId="0" xfId="0" applyNumberFormat="1" applyFont="1" applyFill="1" applyBorder="1" applyAlignment="1">
      <alignment horizontal="center"/>
    </xf>
    <xf numFmtId="49" fontId="20" fillId="3" borderId="0" xfId="0" applyNumberFormat="1" applyFont="1" applyFill="1" applyBorder="1" applyAlignment="1">
      <alignment horizontal="left"/>
    </xf>
    <xf numFmtId="3" fontId="6" fillId="17" borderId="33" xfId="0" applyNumberFormat="1" applyFont="1" applyFill="1" applyBorder="1" applyAlignment="1">
      <alignment horizontal="center" vertical="center"/>
    </xf>
    <xf numFmtId="3" fontId="0" fillId="17" borderId="30" xfId="0" applyNumberFormat="1" applyFont="1" applyFill="1" applyBorder="1" applyAlignment="1">
      <alignment horizontal="center" vertical="center"/>
    </xf>
    <xf numFmtId="3" fontId="0" fillId="17" borderId="76" xfId="0" applyNumberFormat="1" applyFont="1" applyFill="1" applyBorder="1" applyAlignment="1">
      <alignment horizontal="center" vertical="center"/>
    </xf>
    <xf numFmtId="0" fontId="6" fillId="3" borderId="14" xfId="0" applyFont="1" applyFill="1" applyBorder="1" applyAlignment="1">
      <alignment vertical="center"/>
    </xf>
    <xf numFmtId="0" fontId="6" fillId="3" borderId="31" xfId="0" applyFont="1" applyFill="1" applyBorder="1" applyAlignment="1">
      <alignment vertical="center"/>
    </xf>
    <xf numFmtId="0" fontId="6" fillId="3" borderId="51" xfId="0" applyFont="1" applyFill="1" applyBorder="1" applyAlignment="1">
      <alignment vertical="center"/>
    </xf>
    <xf numFmtId="0" fontId="1" fillId="21" borderId="9" xfId="0" applyFont="1" applyFill="1" applyBorder="1" applyAlignment="1">
      <alignment horizontal="left" vertical="center"/>
    </xf>
    <xf numFmtId="0" fontId="0" fillId="0" borderId="8" xfId="0" applyBorder="1" applyAlignment="1">
      <alignment horizontal="left" vertical="center"/>
    </xf>
    <xf numFmtId="0" fontId="12" fillId="21" borderId="47" xfId="0" applyFont="1" applyFill="1" applyBorder="1" applyAlignment="1">
      <alignment horizontal="center" vertical="center"/>
    </xf>
    <xf numFmtId="0" fontId="1" fillId="21" borderId="46" xfId="0" applyFont="1" applyFill="1" applyBorder="1" applyAlignment="1">
      <alignment horizontal="left" vertical="center"/>
    </xf>
    <xf numFmtId="0" fontId="0" fillId="0" borderId="25" xfId="0" applyBorder="1" applyAlignment="1">
      <alignment horizontal="left" vertical="center"/>
    </xf>
    <xf numFmtId="3" fontId="6" fillId="17" borderId="14" xfId="0" applyNumberFormat="1" applyFont="1" applyFill="1" applyBorder="1" applyAlignment="1">
      <alignment horizontal="center" vertical="center"/>
    </xf>
    <xf numFmtId="3" fontId="0" fillId="17" borderId="31" xfId="0" applyNumberFormat="1" applyFont="1" applyFill="1" applyBorder="1" applyAlignment="1">
      <alignment horizontal="center" vertical="center"/>
    </xf>
    <xf numFmtId="3" fontId="0" fillId="17" borderId="64" xfId="0" applyNumberFormat="1" applyFont="1" applyFill="1" applyBorder="1" applyAlignment="1">
      <alignment horizontal="center" vertical="center"/>
    </xf>
    <xf numFmtId="3" fontId="0" fillId="22"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3" fontId="0" fillId="22" borderId="27" xfId="0" applyNumberFormat="1" applyFont="1" applyFill="1" applyBorder="1" applyAlignment="1" applyProtection="1">
      <alignment horizontal="center" vertical="center" wrapText="1"/>
      <protection locked="0"/>
    </xf>
    <xf numFmtId="0" fontId="6" fillId="17"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22"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9" fontId="0" fillId="22"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17"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9" fillId="3" borderId="0" xfId="0" applyFont="1" applyFill="1" applyBorder="1" applyAlignment="1">
      <alignment horizontal="left" vertical="center" wrapText="1"/>
    </xf>
    <xf numFmtId="0" fontId="0" fillId="0" borderId="0" xfId="0" applyFont="1" applyAlignment="1">
      <alignment horizontal="left" vertical="center"/>
    </xf>
    <xf numFmtId="0" fontId="1" fillId="21" borderId="34" xfId="0" applyFont="1" applyFill="1" applyBorder="1" applyAlignment="1">
      <alignment horizontal="left" vertical="center"/>
    </xf>
    <xf numFmtId="0" fontId="0" fillId="0" borderId="43" xfId="0" applyBorder="1" applyAlignment="1">
      <alignment horizontal="left" vertical="center"/>
    </xf>
    <xf numFmtId="3" fontId="0" fillId="22"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0" fontId="6" fillId="17"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22"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22"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 borderId="18" xfId="0" applyFont="1" applyFill="1" applyBorder="1" applyAlignment="1" applyProtection="1">
      <alignment horizontal="left" vertical="center" wrapText="1"/>
      <protection/>
    </xf>
    <xf numFmtId="0" fontId="12" fillId="21" borderId="10" xfId="0" applyFont="1" applyFill="1" applyBorder="1" applyAlignment="1" applyProtection="1">
      <alignment horizontal="left" vertical="center"/>
      <protection/>
    </xf>
    <xf numFmtId="9" fontId="0" fillId="21" borderId="10" xfId="0" applyNumberFormat="1" applyFont="1" applyFill="1" applyBorder="1" applyAlignment="1" applyProtection="1">
      <alignment horizontal="center" vertical="center"/>
      <protection/>
    </xf>
    <xf numFmtId="9" fontId="0" fillId="21" borderId="10" xfId="0" applyNumberFormat="1" applyFill="1" applyBorder="1" applyAlignment="1" applyProtection="1">
      <alignment horizontal="center" vertical="center"/>
      <protection/>
    </xf>
    <xf numFmtId="0" fontId="1" fillId="21" borderId="10" xfId="0" applyFont="1" applyFill="1" applyBorder="1" applyAlignment="1">
      <alignment horizontal="left" vertical="center"/>
    </xf>
    <xf numFmtId="0" fontId="0" fillId="0" borderId="16" xfId="0" applyBorder="1" applyAlignment="1">
      <alignment horizontal="left" vertical="center"/>
    </xf>
    <xf numFmtId="3" fontId="0" fillId="22"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32" fillId="21" borderId="75" xfId="0" applyFont="1" applyFill="1" applyBorder="1" applyAlignment="1">
      <alignment/>
    </xf>
    <xf numFmtId="0" fontId="32" fillId="21" borderId="0" xfId="0" applyFont="1" applyFill="1" applyAlignment="1">
      <alignment/>
    </xf>
    <xf numFmtId="0" fontId="0" fillId="21" borderId="11" xfId="0" applyFill="1" applyBorder="1" applyAlignment="1">
      <alignment/>
    </xf>
    <xf numFmtId="0" fontId="0" fillId="0" borderId="74" xfId="0" applyBorder="1" applyAlignment="1">
      <alignment/>
    </xf>
    <xf numFmtId="0" fontId="12" fillId="21" borderId="47" xfId="0" applyFont="1" applyFill="1" applyBorder="1" applyAlignment="1">
      <alignment wrapText="1" shrinkToFit="1"/>
    </xf>
    <xf numFmtId="0" fontId="0" fillId="21" borderId="47" xfId="0" applyFill="1" applyBorder="1" applyAlignment="1">
      <alignment wrapText="1" shrinkToFit="1"/>
    </xf>
    <xf numFmtId="0" fontId="9" fillId="3" borderId="67"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68" xfId="0" applyBorder="1" applyAlignment="1">
      <alignment/>
    </xf>
    <xf numFmtId="0" fontId="0" fillId="0" borderId="38" xfId="0" applyBorder="1" applyAlignment="1">
      <alignment/>
    </xf>
    <xf numFmtId="0" fontId="9" fillId="21" borderId="30" xfId="0" applyFont="1" applyFill="1" applyBorder="1" applyAlignment="1" applyProtection="1">
      <alignment vertical="center"/>
      <protection/>
    </xf>
    <xf numFmtId="0" fontId="6" fillId="17" borderId="14" xfId="0" applyFont="1" applyFill="1" applyBorder="1" applyAlignment="1" applyProtection="1">
      <alignment horizontal="center"/>
      <protection locked="0"/>
    </xf>
    <xf numFmtId="0" fontId="0" fillId="22" borderId="64" xfId="0" applyFill="1" applyBorder="1" applyAlignment="1" applyProtection="1">
      <alignment horizontal="center"/>
      <protection locked="0"/>
    </xf>
    <xf numFmtId="0" fontId="30" fillId="3" borderId="0" xfId="0" applyFont="1" applyFill="1" applyBorder="1" applyAlignment="1" applyProtection="1">
      <alignment horizontal="left" vertical="center"/>
      <protection/>
    </xf>
    <xf numFmtId="0" fontId="23" fillId="0" borderId="0" xfId="0" applyFont="1" applyAlignment="1">
      <alignment vertical="center"/>
    </xf>
    <xf numFmtId="0" fontId="29" fillId="21" borderId="0" xfId="0" applyFont="1" applyFill="1" applyAlignment="1">
      <alignment/>
    </xf>
    <xf numFmtId="0" fontId="0" fillId="21"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21" borderId="26" xfId="0" applyFill="1" applyBorder="1" applyAlignment="1">
      <alignment/>
    </xf>
    <xf numFmtId="0" fontId="9" fillId="21" borderId="31" xfId="0" applyFont="1" applyFill="1" applyBorder="1" applyAlignment="1" applyProtection="1">
      <alignment vertical="center"/>
      <protection/>
    </xf>
    <xf numFmtId="0" fontId="9" fillId="3" borderId="84" xfId="0" applyFont="1" applyFill="1" applyBorder="1" applyAlignment="1" applyProtection="1">
      <alignment horizontal="left"/>
      <protection/>
    </xf>
    <xf numFmtId="0" fontId="12" fillId="0" borderId="75" xfId="0" applyFont="1" applyBorder="1" applyAlignment="1">
      <alignment horizontal="left"/>
    </xf>
    <xf numFmtId="0" fontId="12" fillId="0" borderId="85" xfId="0" applyFont="1" applyBorder="1" applyAlignment="1">
      <alignment horizontal="left"/>
    </xf>
    <xf numFmtId="0" fontId="9" fillId="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17" borderId="33" xfId="0" applyFont="1" applyFill="1" applyBorder="1" applyAlignment="1" applyProtection="1">
      <alignment horizontal="center"/>
      <protection locked="0"/>
    </xf>
    <xf numFmtId="0" fontId="0" fillId="22" borderId="76" xfId="0" applyFill="1" applyBorder="1" applyAlignment="1" applyProtection="1">
      <alignment horizontal="center"/>
      <protection locked="0"/>
    </xf>
    <xf numFmtId="49" fontId="0" fillId="22" borderId="9" xfId="0" applyNumberFormat="1" applyFont="1" applyFill="1" applyBorder="1" applyAlignment="1" applyProtection="1">
      <alignment horizontal="center"/>
      <protection locked="0"/>
    </xf>
    <xf numFmtId="49" fontId="0" fillId="22" borderId="10" xfId="0" applyNumberFormat="1" applyFont="1" applyFill="1" applyBorder="1" applyAlignment="1" applyProtection="1">
      <alignment horizontal="center"/>
      <protection locked="0"/>
    </xf>
    <xf numFmtId="0" fontId="30" fillId="3" borderId="0" xfId="0" applyFont="1" applyFill="1" applyBorder="1" applyAlignment="1" applyProtection="1">
      <alignment horizontal="left"/>
      <protection/>
    </xf>
    <xf numFmtId="0" fontId="23" fillId="0" borderId="0" xfId="0" applyFont="1" applyAlignment="1">
      <alignment horizontal="left"/>
    </xf>
    <xf numFmtId="0" fontId="12" fillId="21" borderId="40" xfId="0" applyFont="1" applyFill="1" applyBorder="1" applyAlignment="1">
      <alignment vertical="center" wrapText="1" shrinkToFit="1"/>
    </xf>
    <xf numFmtId="0" fontId="12" fillId="21" borderId="29" xfId="0" applyFont="1" applyFill="1" applyBorder="1" applyAlignment="1">
      <alignment vertical="center" wrapText="1" shrinkToFit="1"/>
    </xf>
    <xf numFmtId="0" fontId="12" fillId="21" borderId="74" xfId="0" applyFont="1" applyFill="1" applyBorder="1" applyAlignment="1">
      <alignment vertical="center" wrapText="1" shrinkToFit="1"/>
    </xf>
    <xf numFmtId="0" fontId="12" fillId="21" borderId="40" xfId="0" applyFont="1" applyFill="1" applyBorder="1" applyAlignment="1">
      <alignment horizontal="center" vertical="center"/>
    </xf>
    <xf numFmtId="0" fontId="12" fillId="21" borderId="13" xfId="0" applyFont="1" applyFill="1" applyBorder="1" applyAlignment="1">
      <alignment horizontal="center" vertical="center"/>
    </xf>
    <xf numFmtId="0" fontId="30" fillId="3" borderId="0" xfId="0" applyFont="1" applyFill="1" applyBorder="1" applyAlignment="1" applyProtection="1">
      <alignment/>
      <protection/>
    </xf>
    <xf numFmtId="0" fontId="23" fillId="0" borderId="0" xfId="0" applyFont="1" applyAlignment="1">
      <alignment/>
    </xf>
    <xf numFmtId="0" fontId="0" fillId="22" borderId="9" xfId="0" applyFill="1" applyBorder="1" applyAlignment="1" applyProtection="1">
      <alignment horizontal="left"/>
      <protection locked="0"/>
    </xf>
    <xf numFmtId="3" fontId="0" fillId="22" borderId="9" xfId="0" applyNumberFormat="1" applyFill="1" applyBorder="1" applyAlignment="1" applyProtection="1">
      <alignment horizontal="center"/>
      <protection locked="0"/>
    </xf>
    <xf numFmtId="3" fontId="0" fillId="22" borderId="8" xfId="0" applyNumberFormat="1" applyFill="1" applyBorder="1" applyAlignment="1" applyProtection="1">
      <alignment horizontal="center"/>
      <protection locked="0"/>
    </xf>
    <xf numFmtId="0" fontId="0" fillId="22" borderId="10" xfId="0" applyFill="1" applyBorder="1" applyAlignment="1" applyProtection="1">
      <alignment horizontal="left"/>
      <protection locked="0"/>
    </xf>
    <xf numFmtId="3" fontId="0" fillId="22" borderId="10" xfId="0" applyNumberFormat="1" applyFill="1" applyBorder="1" applyAlignment="1" applyProtection="1">
      <alignment horizontal="center"/>
      <protection locked="0"/>
    </xf>
    <xf numFmtId="3" fontId="0" fillId="22" borderId="16" xfId="0" applyNumberFormat="1" applyFill="1" applyBorder="1" applyAlignment="1" applyProtection="1">
      <alignment horizontal="center"/>
      <protection locked="0"/>
    </xf>
    <xf numFmtId="0" fontId="9" fillId="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21" borderId="9" xfId="0" applyFont="1" applyFill="1" applyBorder="1" applyAlignment="1" applyProtection="1">
      <alignment horizontal="center"/>
      <protection/>
    </xf>
    <xf numFmtId="0" fontId="23" fillId="21" borderId="0" xfId="0" applyFont="1" applyFill="1" applyAlignment="1">
      <alignment vertical="top"/>
    </xf>
    <xf numFmtId="0" fontId="0" fillId="21" borderId="0" xfId="0" applyFont="1" applyFill="1" applyAlignment="1">
      <alignment vertical="top"/>
    </xf>
    <xf numFmtId="0" fontId="0" fillId="22" borderId="46" xfId="0" applyFont="1" applyFill="1" applyBorder="1" applyAlignment="1" applyProtection="1">
      <alignment horizontal="center"/>
      <protection locked="0"/>
    </xf>
    <xf numFmtId="0" fontId="0" fillId="22" borderId="65" xfId="0" applyFont="1" applyFill="1" applyBorder="1" applyAlignment="1" applyProtection="1">
      <alignment horizontal="center"/>
      <protection locked="0"/>
    </xf>
    <xf numFmtId="14" fontId="6" fillId="17" borderId="66" xfId="0" applyNumberFormat="1" applyFont="1" applyFill="1" applyBorder="1" applyAlignment="1" applyProtection="1">
      <alignment horizontal="center" wrapText="1"/>
      <protection locked="0"/>
    </xf>
    <xf numFmtId="0" fontId="0" fillId="22" borderId="24" xfId="0" applyFont="1" applyFill="1" applyBorder="1" applyAlignment="1" applyProtection="1">
      <alignment horizontal="center"/>
      <protection locked="0"/>
    </xf>
    <xf numFmtId="0" fontId="1" fillId="0" borderId="0" xfId="0" applyFont="1" applyAlignment="1">
      <alignment horizontal="left"/>
    </xf>
    <xf numFmtId="0" fontId="9" fillId="3" borderId="47" xfId="0" applyFont="1" applyFill="1" applyBorder="1" applyAlignment="1">
      <alignment wrapText="1"/>
    </xf>
    <xf numFmtId="0" fontId="9" fillId="3" borderId="11" xfId="0" applyFont="1" applyFill="1" applyBorder="1" applyAlignment="1">
      <alignment horizontal="center" vertical="center"/>
    </xf>
    <xf numFmtId="0" fontId="9" fillId="3" borderId="15" xfId="0" applyFont="1" applyFill="1" applyBorder="1" applyAlignment="1">
      <alignment horizontal="center"/>
    </xf>
    <xf numFmtId="0" fontId="9" fillId="3" borderId="40"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33" xfId="0" applyFont="1" applyFill="1" applyBorder="1" applyAlignment="1">
      <alignment horizontal="center"/>
    </xf>
    <xf numFmtId="0" fontId="9" fillId="3" borderId="76" xfId="0" applyFont="1" applyFill="1" applyBorder="1" applyAlignment="1">
      <alignment horizontal="center"/>
    </xf>
    <xf numFmtId="0" fontId="9" fillId="3" borderId="12" xfId="0" applyFont="1" applyFill="1" applyBorder="1" applyAlignment="1">
      <alignment vertical="center"/>
    </xf>
    <xf numFmtId="0" fontId="6" fillId="17" borderId="33" xfId="0" applyFont="1" applyFill="1" applyBorder="1" applyAlignment="1" applyProtection="1">
      <alignment vertical="center"/>
      <protection locked="0"/>
    </xf>
    <xf numFmtId="3" fontId="6" fillId="17" borderId="33" xfId="0" applyNumberFormat="1" applyFont="1" applyFill="1" applyBorder="1" applyAlignment="1" applyProtection="1">
      <alignment vertical="center"/>
      <protection locked="0"/>
    </xf>
    <xf numFmtId="3" fontId="0" fillId="0" borderId="76" xfId="0" applyNumberFormat="1" applyBorder="1" applyAlignment="1" applyProtection="1">
      <alignment vertical="center"/>
      <protection locked="0"/>
    </xf>
    <xf numFmtId="3" fontId="6" fillId="17"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 borderId="14" xfId="0" applyNumberFormat="1" applyFont="1" applyFill="1" applyBorder="1" applyAlignment="1">
      <alignment horizontal="center" vertical="center"/>
    </xf>
    <xf numFmtId="3" fontId="9" fillId="3" borderId="64" xfId="0" applyNumberFormat="1" applyFont="1" applyFill="1" applyBorder="1" applyAlignment="1">
      <alignment horizontal="center" vertical="center"/>
    </xf>
    <xf numFmtId="3" fontId="6" fillId="17" borderId="33" xfId="0" applyNumberFormat="1" applyFont="1" applyFill="1" applyBorder="1" applyAlignment="1" applyProtection="1">
      <alignment vertical="center"/>
      <protection/>
    </xf>
    <xf numFmtId="3" fontId="0" fillId="0" borderId="76" xfId="0" applyNumberFormat="1" applyBorder="1" applyAlignment="1" applyProtection="1">
      <alignment vertical="center"/>
      <protection/>
    </xf>
    <xf numFmtId="0" fontId="9" fillId="3" borderId="40" xfId="0" applyFont="1" applyFill="1" applyBorder="1" applyAlignment="1">
      <alignment horizontal="center"/>
    </xf>
    <xf numFmtId="0" fontId="0" fillId="21" borderId="74" xfId="0" applyFill="1" applyBorder="1" applyAlignment="1">
      <alignment horizontal="center"/>
    </xf>
    <xf numFmtId="0" fontId="0" fillId="21" borderId="13" xfId="0" applyFill="1" applyBorder="1" applyAlignment="1">
      <alignment horizontal="center"/>
    </xf>
    <xf numFmtId="0" fontId="9" fillId="3" borderId="14" xfId="0" applyFont="1" applyFill="1" applyBorder="1" applyAlignment="1" applyProtection="1">
      <alignment/>
      <protection/>
    </xf>
    <xf numFmtId="0" fontId="0" fillId="0" borderId="51" xfId="0" applyBorder="1" applyAlignment="1" applyProtection="1">
      <alignment/>
      <protection/>
    </xf>
    <xf numFmtId="0" fontId="6" fillId="3" borderId="33" xfId="0" applyFont="1" applyFill="1" applyBorder="1" applyAlignment="1">
      <alignment/>
    </xf>
    <xf numFmtId="0" fontId="6" fillId="3" borderId="14" xfId="0" applyFont="1" applyFill="1" applyBorder="1" applyAlignment="1">
      <alignment/>
    </xf>
    <xf numFmtId="0" fontId="9" fillId="3" borderId="75" xfId="0" applyFont="1" applyFill="1" applyBorder="1" applyAlignment="1">
      <alignment/>
    </xf>
    <xf numFmtId="0" fontId="0" fillId="21" borderId="74" xfId="0" applyFill="1" applyBorder="1" applyAlignment="1">
      <alignment/>
    </xf>
    <xf numFmtId="0" fontId="9" fillId="3" borderId="40"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6" xfId="0" applyBorder="1" applyAlignment="1">
      <alignment horizontal="center"/>
    </xf>
    <xf numFmtId="0" fontId="9" fillId="3" borderId="31" xfId="0" applyFont="1" applyFill="1" applyBorder="1" applyAlignment="1">
      <alignment vertical="center"/>
    </xf>
    <xf numFmtId="0" fontId="9" fillId="3" borderId="64" xfId="0" applyFont="1" applyFill="1" applyBorder="1" applyAlignment="1">
      <alignment vertical="center"/>
    </xf>
    <xf numFmtId="0" fontId="9" fillId="3" borderId="0" xfId="0" applyFont="1" applyFill="1" applyBorder="1" applyAlignment="1">
      <alignment horizontal="left"/>
    </xf>
    <xf numFmtId="0" fontId="12" fillId="0" borderId="0" xfId="0" applyFont="1" applyAlignment="1">
      <alignment horizontal="left"/>
    </xf>
    <xf numFmtId="0" fontId="9" fillId="3" borderId="64" xfId="0" applyFont="1" applyFill="1" applyBorder="1" applyAlignment="1" applyProtection="1">
      <alignment vertical="center" wrapText="1"/>
      <protection/>
    </xf>
    <xf numFmtId="3" fontId="0" fillId="22" borderId="76" xfId="0" applyNumberFormat="1" applyFill="1" applyBorder="1" applyAlignment="1" applyProtection="1">
      <alignment horizontal="center" vertical="center"/>
      <protection locked="0"/>
    </xf>
    <xf numFmtId="0" fontId="9" fillId="3" borderId="33" xfId="0" applyFont="1" applyFill="1" applyBorder="1" applyAlignment="1" applyProtection="1">
      <alignment/>
      <protection/>
    </xf>
    <xf numFmtId="0" fontId="0" fillId="0" borderId="50" xfId="0" applyBorder="1" applyAlignment="1" applyProtection="1">
      <alignment/>
      <protection/>
    </xf>
    <xf numFmtId="3" fontId="0" fillId="22" borderId="64" xfId="0" applyNumberFormat="1" applyFill="1" applyBorder="1" applyAlignment="1" applyProtection="1">
      <alignment horizontal="center" vertical="center"/>
      <protection/>
    </xf>
    <xf numFmtId="0" fontId="9" fillId="3" borderId="66" xfId="0" applyFont="1" applyFill="1" applyBorder="1" applyAlignment="1">
      <alignment horizontal="left" vertical="center"/>
    </xf>
    <xf numFmtId="0" fontId="0" fillId="0" borderId="24" xfId="0" applyBorder="1" applyAlignment="1">
      <alignment horizontal="left" vertical="center"/>
    </xf>
    <xf numFmtId="3" fontId="0" fillId="22" borderId="76" xfId="0" applyNumberFormat="1" applyFill="1" applyBorder="1" applyAlignment="1" applyProtection="1">
      <alignment horizontal="center" vertical="center"/>
      <protection/>
    </xf>
    <xf numFmtId="0" fontId="9" fillId="3" borderId="0" xfId="0" applyFont="1" applyFill="1" applyBorder="1" applyAlignment="1">
      <alignment horizontal="right" vertical="center"/>
    </xf>
    <xf numFmtId="0" fontId="7" fillId="3" borderId="0" xfId="0" applyFont="1" applyFill="1" applyBorder="1" applyAlignment="1">
      <alignment vertical="center" wrapText="1" shrinkToFit="1"/>
    </xf>
    <xf numFmtId="0" fontId="0" fillId="0" borderId="0" xfId="0" applyAlignment="1">
      <alignment vertical="center" wrapText="1" shrinkToFit="1"/>
    </xf>
    <xf numFmtId="0" fontId="33" fillId="21" borderId="75" xfId="0" applyFont="1" applyFill="1" applyBorder="1" applyAlignment="1">
      <alignment/>
    </xf>
    <xf numFmtId="0" fontId="20" fillId="21" borderId="0" xfId="0" applyFont="1" applyFill="1" applyAlignment="1">
      <alignment vertical="top" wrapText="1"/>
    </xf>
    <xf numFmtId="0" fontId="0" fillId="21" borderId="0" xfId="0" applyFill="1" applyAlignment="1">
      <alignment vertical="top" wrapText="1"/>
    </xf>
    <xf numFmtId="0" fontId="0" fillId="21" borderId="76" xfId="0" applyFill="1" applyBorder="1" applyAlignment="1" applyProtection="1">
      <alignment horizontal="center"/>
      <protection/>
    </xf>
    <xf numFmtId="0" fontId="0" fillId="21" borderId="50" xfId="0" applyFill="1" applyBorder="1" applyAlignment="1" applyProtection="1">
      <alignment horizontal="center"/>
      <protection/>
    </xf>
    <xf numFmtId="0" fontId="23" fillId="21" borderId="0" xfId="0" applyFont="1" applyFill="1" applyAlignment="1">
      <alignment horizontal="center" wrapText="1"/>
    </xf>
    <xf numFmtId="0" fontId="23" fillId="0" borderId="0" xfId="0" applyFont="1" applyAlignment="1">
      <alignment horizontal="center" wrapText="1"/>
    </xf>
    <xf numFmtId="0" fontId="12" fillId="21" borderId="66" xfId="0" applyFont="1" applyFill="1" applyBorder="1" applyAlignment="1">
      <alignment horizontal="left" vertical="center"/>
    </xf>
    <xf numFmtId="0" fontId="12" fillId="21" borderId="24" xfId="0" applyFont="1" applyFill="1" applyBorder="1" applyAlignment="1">
      <alignment horizontal="left" vertical="center"/>
    </xf>
    <xf numFmtId="0" fontId="9" fillId="3" borderId="47" xfId="0" applyFont="1" applyFill="1" applyBorder="1" applyAlignment="1">
      <alignment horizontal="left"/>
    </xf>
    <xf numFmtId="0" fontId="0" fillId="0" borderId="47" xfId="0" applyBorder="1" applyAlignment="1">
      <alignment horizontal="left"/>
    </xf>
    <xf numFmtId="0" fontId="0" fillId="21" borderId="42" xfId="0" applyFill="1" applyBorder="1" applyAlignment="1">
      <alignment/>
    </xf>
    <xf numFmtId="0" fontId="0" fillId="21" borderId="49" xfId="0" applyFill="1" applyBorder="1" applyAlignment="1">
      <alignment/>
    </xf>
    <xf numFmtId="0" fontId="0" fillId="21" borderId="80" xfId="0" applyFill="1" applyBorder="1" applyAlignment="1">
      <alignment/>
    </xf>
    <xf numFmtId="0" fontId="9" fillId="3" borderId="66" xfId="0" applyFont="1" applyFill="1" applyBorder="1" applyAlignment="1">
      <alignment wrapText="1"/>
    </xf>
    <xf numFmtId="0" fontId="0" fillId="0" borderId="24" xfId="0" applyBorder="1" applyAlignment="1">
      <alignment wrapText="1"/>
    </xf>
    <xf numFmtId="0" fontId="9" fillId="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1" fillId="21" borderId="0" xfId="0" applyFont="1" applyFill="1" applyAlignment="1">
      <alignment vertical="center" wrapText="1" shrinkToFit="1"/>
    </xf>
    <xf numFmtId="0" fontId="9" fillId="21" borderId="30" xfId="0" applyFont="1" applyFill="1" applyBorder="1" applyAlignment="1" applyProtection="1">
      <alignment horizontal="left" vertical="center" wrapText="1"/>
      <protection/>
    </xf>
    <xf numFmtId="0" fontId="9" fillId="21" borderId="76" xfId="0" applyFont="1" applyFill="1" applyBorder="1" applyAlignment="1" applyProtection="1">
      <alignment horizontal="left" vertical="center" wrapText="1"/>
      <protection/>
    </xf>
    <xf numFmtId="0" fontId="6" fillId="3" borderId="84" xfId="0" applyFont="1" applyFill="1" applyBorder="1" applyAlignment="1">
      <alignment/>
    </xf>
    <xf numFmtId="0" fontId="0" fillId="0" borderId="77" xfId="0" applyBorder="1" applyAlignment="1">
      <alignment/>
    </xf>
    <xf numFmtId="0" fontId="0" fillId="0" borderId="42" xfId="0" applyBorder="1" applyAlignment="1">
      <alignment/>
    </xf>
    <xf numFmtId="0" fontId="9" fillId="3" borderId="40" xfId="0" applyFont="1" applyFill="1" applyBorder="1" applyAlignment="1">
      <alignment horizontal="center"/>
    </xf>
    <xf numFmtId="0" fontId="0" fillId="0" borderId="13" xfId="0" applyBorder="1" applyAlignment="1">
      <alignment horizontal="center"/>
    </xf>
    <xf numFmtId="0" fontId="7" fillId="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 borderId="0" xfId="0" applyFont="1" applyFill="1" applyBorder="1" applyAlignment="1" applyProtection="1">
      <alignment horizontal="left" vertical="center" wrapText="1"/>
      <protection/>
    </xf>
    <xf numFmtId="0" fontId="0" fillId="21" borderId="41" xfId="0" applyFill="1" applyBorder="1" applyAlignment="1">
      <alignment vertical="center"/>
    </xf>
    <xf numFmtId="0" fontId="9" fillId="3" borderId="47" xfId="0" applyFont="1" applyFill="1" applyBorder="1" applyAlignment="1" applyProtection="1">
      <alignment horizontal="left" vertical="center" wrapText="1"/>
      <protection/>
    </xf>
    <xf numFmtId="0" fontId="0" fillId="21" borderId="47" xfId="0" applyFill="1" applyBorder="1" applyAlignment="1">
      <alignment vertical="center"/>
    </xf>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0" fontId="9" fillId="21" borderId="32" xfId="0" applyFont="1" applyFill="1" applyBorder="1" applyAlignment="1" applyProtection="1">
      <alignment horizontal="left" vertical="center" wrapText="1"/>
      <protection/>
    </xf>
    <xf numFmtId="0" fontId="9" fillId="21" borderId="79" xfId="0" applyFont="1" applyFill="1" applyBorder="1" applyAlignment="1" applyProtection="1">
      <alignment horizontal="left" vertical="center" wrapText="1"/>
      <protection/>
    </xf>
    <xf numFmtId="49" fontId="20" fillId="3" borderId="0" xfId="0" applyNumberFormat="1" applyFont="1" applyFill="1" applyBorder="1" applyAlignment="1">
      <alignment horizontal="left"/>
    </xf>
    <xf numFmtId="2" fontId="23" fillId="3" borderId="0" xfId="0" applyNumberFormat="1" applyFont="1" applyFill="1" applyBorder="1" applyAlignment="1">
      <alignment horizontal="center"/>
    </xf>
    <xf numFmtId="0" fontId="0" fillId="0" borderId="0" xfId="0" applyBorder="1" applyAlignment="1">
      <alignment horizontal="right" vertical="center"/>
    </xf>
    <xf numFmtId="0" fontId="8" fillId="21" borderId="27" xfId="0" applyFont="1" applyFill="1" applyBorder="1" applyAlignment="1" applyProtection="1">
      <alignment horizontal="left" vertical="center" wrapText="1"/>
      <protection/>
    </xf>
    <xf numFmtId="0" fontId="9" fillId="21" borderId="27" xfId="0" applyFont="1" applyFill="1" applyBorder="1" applyAlignment="1" applyProtection="1">
      <alignment horizontal="left" vertical="center" wrapText="1"/>
      <protection/>
    </xf>
    <xf numFmtId="0" fontId="9" fillId="21" borderId="65" xfId="0" applyFont="1" applyFill="1" applyBorder="1" applyAlignment="1" applyProtection="1">
      <alignment horizontal="left" vertical="center" wrapText="1"/>
      <protection/>
    </xf>
    <xf numFmtId="0" fontId="19" fillId="3" borderId="0" xfId="0" applyFont="1" applyFill="1" applyBorder="1" applyAlignment="1" applyProtection="1">
      <alignment horizontal="center" vertical="center" wrapText="1"/>
      <protection/>
    </xf>
    <xf numFmtId="0" fontId="5" fillId="21" borderId="0" xfId="0" applyFont="1" applyFill="1" applyBorder="1" applyAlignment="1">
      <alignment horizontal="center" vertical="center"/>
    </xf>
    <xf numFmtId="0" fontId="8" fillId="3" borderId="75" xfId="0" applyFont="1" applyFill="1" applyBorder="1" applyAlignment="1" applyProtection="1">
      <alignment horizontal="left" vertical="center" wrapText="1"/>
      <protection/>
    </xf>
    <xf numFmtId="0" fontId="42" fillId="21" borderId="75" xfId="0" applyFont="1" applyFill="1" applyBorder="1" applyAlignment="1">
      <alignment horizontal="left" vertical="center"/>
    </xf>
    <xf numFmtId="0" fontId="9" fillId="3" borderId="0" xfId="0" applyFont="1" applyFill="1" applyBorder="1" applyAlignment="1" applyProtection="1">
      <alignment horizontal="center" vertical="center"/>
      <protection/>
    </xf>
    <xf numFmtId="0" fontId="18" fillId="3" borderId="0" xfId="0" applyFont="1" applyFill="1" applyBorder="1" applyAlignment="1">
      <alignment horizontal="center" vertical="center" wrapText="1"/>
    </xf>
    <xf numFmtId="0" fontId="51" fillId="0" borderId="0" xfId="0" applyFont="1" applyAlignment="1">
      <alignment horizontal="center" vertical="center" wrapText="1"/>
    </xf>
    <xf numFmtId="0" fontId="49" fillId="21" borderId="0" xfId="0" applyFont="1" applyFill="1" applyAlignment="1">
      <alignment horizontal="center" vertical="center" wrapText="1" shrinkToFit="1"/>
    </xf>
    <xf numFmtId="0" fontId="49" fillId="0" borderId="0" xfId="0" applyFont="1" applyAlignment="1">
      <alignment horizontal="center" vertical="center" wrapText="1" shrinkToFit="1"/>
    </xf>
    <xf numFmtId="0" fontId="11" fillId="3" borderId="0" xfId="0" applyFont="1" applyFill="1" applyBorder="1" applyAlignment="1" applyProtection="1">
      <alignment horizontal="center" vertical="center"/>
      <protection/>
    </xf>
    <xf numFmtId="0" fontId="49" fillId="0" borderId="0" xfId="0" applyFont="1" applyBorder="1" applyAlignment="1">
      <alignment horizontal="center" vertical="center"/>
    </xf>
    <xf numFmtId="0" fontId="11" fillId="3" borderId="0" xfId="0" applyFont="1" applyFill="1" applyBorder="1" applyAlignment="1" applyProtection="1">
      <alignment horizontal="center" vertical="center" wrapText="1"/>
      <protection/>
    </xf>
    <xf numFmtId="0" fontId="49" fillId="21" borderId="0" xfId="0" applyFont="1" applyFill="1" applyBorder="1" applyAlignment="1">
      <alignment horizontal="center" vertical="center"/>
    </xf>
    <xf numFmtId="0" fontId="0" fillId="22" borderId="0" xfId="0" applyFill="1" applyAlignment="1">
      <alignment/>
    </xf>
    <xf numFmtId="0" fontId="20" fillId="22" borderId="0" xfId="0" applyFont="1" applyFill="1" applyAlignment="1">
      <alignment horizontal="left"/>
    </xf>
    <xf numFmtId="49" fontId="1" fillId="22" borderId="0" xfId="0" applyNumberFormat="1" applyFont="1" applyFill="1" applyAlignment="1">
      <alignment horizontal="center"/>
    </xf>
    <xf numFmtId="0" fontId="0" fillId="22" borderId="0" xfId="0" applyFill="1" applyAlignment="1" applyProtection="1">
      <alignment/>
      <protection/>
    </xf>
    <xf numFmtId="0" fontId="23" fillId="22" borderId="0" xfId="0" applyFont="1" applyFill="1" applyAlignment="1">
      <alignment horizontal="center"/>
    </xf>
    <xf numFmtId="0" fontId="2" fillId="0" borderId="0" xfId="0" applyFont="1" applyAlignment="1">
      <alignment/>
    </xf>
    <xf numFmtId="0" fontId="9" fillId="17" borderId="9" xfId="0" applyFont="1" applyFill="1" applyBorder="1" applyAlignment="1">
      <alignment horizontal="center" vertical="center" wrapText="1"/>
    </xf>
    <xf numFmtId="0" fontId="0" fillId="22" borderId="9" xfId="0" applyFill="1" applyBorder="1" applyAlignment="1">
      <alignment horizontal="center" vertical="center" wrapText="1"/>
    </xf>
    <xf numFmtId="0" fontId="9" fillId="17" borderId="8" xfId="0" applyFont="1" applyFill="1" applyBorder="1" applyAlignment="1">
      <alignment horizontal="center" vertical="center" wrapText="1"/>
    </xf>
    <xf numFmtId="0" fontId="0" fillId="22" borderId="8" xfId="0" applyFill="1" applyBorder="1" applyAlignment="1">
      <alignment horizontal="center" vertical="center" wrapText="1"/>
    </xf>
    <xf numFmtId="0" fontId="9" fillId="17" borderId="0" xfId="0" applyFont="1" applyFill="1" applyBorder="1" applyAlignment="1" applyProtection="1">
      <alignment horizontal="right" vertical="center"/>
      <protection/>
    </xf>
    <xf numFmtId="0" fontId="0" fillId="22" borderId="0" xfId="0" applyFill="1" applyBorder="1" applyAlignment="1" applyProtection="1">
      <alignment horizontal="right" vertical="center"/>
      <protection/>
    </xf>
    <xf numFmtId="0" fontId="0" fillId="22" borderId="0" xfId="0" applyFill="1" applyAlignment="1" applyProtection="1">
      <alignment vertical="center"/>
      <protection/>
    </xf>
    <xf numFmtId="0" fontId="48" fillId="22" borderId="0" xfId="0" applyFont="1" applyFill="1" applyAlignment="1" applyProtection="1">
      <alignment horizontal="center"/>
      <protection/>
    </xf>
    <xf numFmtId="0" fontId="49" fillId="22" borderId="0" xfId="0" applyFont="1" applyFill="1" applyAlignment="1" applyProtection="1">
      <alignment/>
      <protection/>
    </xf>
    <xf numFmtId="0" fontId="49" fillId="22" borderId="39" xfId="0" applyFont="1" applyFill="1" applyBorder="1" applyAlignment="1" applyProtection="1">
      <alignment/>
      <protection/>
    </xf>
    <xf numFmtId="0" fontId="49" fillId="22" borderId="0" xfId="0" applyFont="1" applyFill="1" applyAlignment="1" applyProtection="1">
      <alignment horizontal="center"/>
      <protection/>
    </xf>
    <xf numFmtId="0" fontId="50" fillId="22" borderId="0" xfId="0" applyFont="1" applyFill="1" applyAlignment="1" applyProtection="1">
      <alignment horizontal="center"/>
      <protection/>
    </xf>
    <xf numFmtId="0" fontId="9" fillId="17" borderId="17" xfId="0" applyFont="1" applyFill="1" applyBorder="1" applyAlignment="1">
      <alignment horizontal="center" vertical="center"/>
    </xf>
    <xf numFmtId="0" fontId="6" fillId="17" borderId="10" xfId="0" applyFont="1" applyFill="1" applyBorder="1" applyAlignment="1">
      <alignment horizontal="left" vertical="center"/>
    </xf>
    <xf numFmtId="0" fontId="0" fillId="22" borderId="10" xfId="0" applyFill="1" applyBorder="1" applyAlignment="1">
      <alignment horizontal="left" vertical="center"/>
    </xf>
    <xf numFmtId="0" fontId="42" fillId="22" borderId="0" xfId="0" applyFont="1" applyFill="1" applyAlignment="1">
      <alignment vertical="center" wrapText="1"/>
    </xf>
    <xf numFmtId="0" fontId="0" fillId="22" borderId="33" xfId="0" applyFill="1" applyBorder="1" applyAlignment="1" applyProtection="1">
      <alignment horizontal="center" vertical="center"/>
      <protection/>
    </xf>
    <xf numFmtId="0" fontId="0" fillId="22" borderId="76" xfId="0" applyFill="1" applyBorder="1" applyAlignment="1">
      <alignment/>
    </xf>
    <xf numFmtId="0" fontId="0" fillId="22" borderId="44" xfId="0" applyFill="1" applyBorder="1" applyAlignment="1">
      <alignment/>
    </xf>
    <xf numFmtId="0" fontId="48" fillId="22" borderId="0" xfId="0" applyFont="1" applyFill="1" applyAlignment="1">
      <alignment horizontal="center" vertical="center"/>
    </xf>
    <xf numFmtId="0" fontId="2" fillId="22" borderId="0" xfId="0" applyFont="1" applyFill="1" applyAlignment="1">
      <alignment/>
    </xf>
    <xf numFmtId="0" fontId="20" fillId="22" borderId="0" xfId="0" applyFont="1" applyFill="1" applyAlignment="1">
      <alignment/>
    </xf>
    <xf numFmtId="0" fontId="50" fillId="22" borderId="0" xfId="0" applyFont="1" applyFill="1" applyAlignment="1">
      <alignment horizontal="right" vertical="center"/>
    </xf>
    <xf numFmtId="0" fontId="50" fillId="22" borderId="44" xfId="0" applyFont="1" applyFill="1" applyBorder="1" applyAlignment="1">
      <alignment horizontal="right" vertical="center"/>
    </xf>
    <xf numFmtId="0" fontId="0" fillId="22" borderId="75" xfId="0" applyFill="1" applyBorder="1" applyAlignment="1">
      <alignment/>
    </xf>
    <xf numFmtId="0" fontId="42" fillId="22" borderId="0" xfId="0" applyFont="1" applyFill="1" applyAlignment="1">
      <alignment vertical="center"/>
    </xf>
    <xf numFmtId="0" fontId="12" fillId="3" borderId="0" xfId="0" applyFont="1" applyFill="1" applyAlignment="1">
      <alignment vertical="center"/>
    </xf>
    <xf numFmtId="0" fontId="0" fillId="17" borderId="33" xfId="0" applyFill="1" applyBorder="1" applyAlignment="1">
      <alignment vertical="center"/>
    </xf>
    <xf numFmtId="0" fontId="0" fillId="17" borderId="30" xfId="0" applyFill="1" applyBorder="1" applyAlignment="1">
      <alignment vertical="center"/>
    </xf>
    <xf numFmtId="0" fontId="0" fillId="17" borderId="76" xfId="0" applyFill="1" applyBorder="1" applyAlignment="1">
      <alignment vertical="center"/>
    </xf>
    <xf numFmtId="0" fontId="12" fillId="3" borderId="78" xfId="0" applyFont="1" applyFill="1" applyBorder="1" applyAlignment="1">
      <alignment horizontal="center"/>
    </xf>
    <xf numFmtId="0" fontId="0" fillId="0" borderId="32" xfId="0" applyBorder="1" applyAlignment="1">
      <alignment horizontal="center"/>
    </xf>
    <xf numFmtId="0" fontId="0" fillId="0" borderId="79"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0" xfId="0" applyBorder="1" applyAlignment="1">
      <alignment horizontal="center"/>
    </xf>
    <xf numFmtId="0" fontId="12" fillId="3" borderId="0" xfId="0"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48" fillId="3" borderId="0" xfId="0"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0" fontId="1" fillId="3" borderId="44" xfId="0" applyFont="1" applyFill="1" applyBorder="1" applyAlignment="1">
      <alignment horizontal="right" vertical="center"/>
    </xf>
    <xf numFmtId="0" fontId="0" fillId="3" borderId="41" xfId="0" applyFill="1" applyBorder="1" applyAlignment="1">
      <alignment vertical="center"/>
    </xf>
    <xf numFmtId="14" fontId="0" fillId="17" borderId="33" xfId="0" applyNumberFormat="1" applyFill="1" applyBorder="1" applyAlignment="1" applyProtection="1">
      <alignment horizontal="center" vertical="center"/>
      <protection locked="0"/>
    </xf>
    <xf numFmtId="0" fontId="0" fillId="17" borderId="76" xfId="0" applyFill="1" applyBorder="1" applyAlignment="1" applyProtection="1">
      <alignment horizontal="center" vertical="center"/>
      <protection locked="0"/>
    </xf>
    <xf numFmtId="0" fontId="12" fillId="3" borderId="0" xfId="0" applyFont="1" applyFill="1" applyAlignment="1">
      <alignment vertical="center" wrapText="1"/>
    </xf>
    <xf numFmtId="0" fontId="0" fillId="0" borderId="44" xfId="0" applyBorder="1" applyAlignment="1">
      <alignment vertical="center" wrapText="1"/>
    </xf>
    <xf numFmtId="0" fontId="1" fillId="3" borderId="47" xfId="0" applyFont="1" applyFill="1" applyBorder="1" applyAlignment="1">
      <alignment horizontal="center"/>
    </xf>
    <xf numFmtId="0" fontId="12" fillId="3" borderId="0" xfId="0" applyFont="1" applyFill="1" applyAlignment="1">
      <alignment wrapText="1"/>
    </xf>
    <xf numFmtId="0" fontId="12" fillId="3" borderId="34" xfId="0" applyFont="1" applyFill="1" applyBorder="1" applyAlignment="1">
      <alignment horizontal="center" vertical="center"/>
    </xf>
    <xf numFmtId="0" fontId="12" fillId="3" borderId="29" xfId="0" applyFont="1" applyFill="1" applyBorder="1" applyAlignment="1">
      <alignment vertical="center"/>
    </xf>
    <xf numFmtId="0" fontId="12" fillId="3" borderId="74" xfId="0" applyFont="1" applyFill="1" applyBorder="1" applyAlignment="1">
      <alignment vertical="center"/>
    </xf>
    <xf numFmtId="0" fontId="12" fillId="3" borderId="43" xfId="0" applyFont="1" applyFill="1" applyBorder="1" applyAlignment="1">
      <alignment horizontal="center" vertical="center"/>
    </xf>
    <xf numFmtId="0" fontId="12" fillId="3" borderId="30" xfId="0" applyFont="1" applyFill="1" applyBorder="1" applyAlignment="1">
      <alignment vertical="center"/>
    </xf>
    <xf numFmtId="0" fontId="12" fillId="3" borderId="76"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0" fillId="3" borderId="9" xfId="0" applyFill="1" applyBorder="1" applyAlignment="1">
      <alignment vertical="center"/>
    </xf>
    <xf numFmtId="0" fontId="0" fillId="3" borderId="8" xfId="0" applyFill="1" applyBorder="1" applyAlignment="1">
      <alignment vertical="center"/>
    </xf>
    <xf numFmtId="0" fontId="12" fillId="3" borderId="30" xfId="0" applyFont="1" applyFill="1" applyBorder="1" applyAlignment="1">
      <alignment vertical="center" wrapText="1"/>
    </xf>
    <xf numFmtId="3" fontId="0" fillId="0" borderId="9" xfId="0" applyNumberFormat="1" applyBorder="1" applyAlignment="1">
      <alignment horizontal="right" vertical="center" indent="2"/>
    </xf>
    <xf numFmtId="0" fontId="12" fillId="3" borderId="31" xfId="0" applyFont="1" applyFill="1" applyBorder="1" applyAlignment="1">
      <alignment vertical="center" wrapText="1"/>
    </xf>
    <xf numFmtId="0" fontId="12" fillId="3" borderId="31" xfId="0" applyFont="1" applyFill="1" applyBorder="1" applyAlignment="1">
      <alignment vertical="center"/>
    </xf>
    <xf numFmtId="0" fontId="12" fillId="3" borderId="64" xfId="0" applyFont="1" applyFill="1" applyBorder="1" applyAlignment="1">
      <alignment vertical="center"/>
    </xf>
    <xf numFmtId="3" fontId="0" fillId="0" borderId="10" xfId="0" applyNumberFormat="1" applyBorder="1" applyAlignment="1">
      <alignment horizontal="right" vertical="center" indent="2"/>
    </xf>
    <xf numFmtId="0" fontId="0" fillId="3" borderId="10" xfId="0" applyFill="1" applyBorder="1" applyAlignment="1">
      <alignment vertical="center"/>
    </xf>
    <xf numFmtId="0" fontId="0" fillId="3" borderId="16" xfId="0" applyFill="1"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 borderId="78" xfId="0" applyFill="1" applyBorder="1" applyAlignment="1">
      <alignment vertical="center"/>
    </xf>
    <xf numFmtId="0" fontId="0" fillId="3" borderId="32" xfId="0" applyFill="1" applyBorder="1" applyAlignment="1">
      <alignment vertical="center"/>
    </xf>
    <xf numFmtId="0" fontId="0" fillId="3" borderId="87" xfId="0" applyFill="1"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4" fillId="17" borderId="84" xfId="0" applyFont="1" applyFill="1" applyBorder="1" applyAlignment="1" applyProtection="1">
      <alignment vertical="center"/>
      <protection/>
    </xf>
    <xf numFmtId="0" fontId="0" fillId="17" borderId="75" xfId="0" applyFill="1" applyBorder="1" applyAlignment="1">
      <alignment vertical="center"/>
    </xf>
    <xf numFmtId="0" fontId="28" fillId="22" borderId="75" xfId="0" applyFont="1" applyFill="1" applyBorder="1" applyAlignment="1">
      <alignment horizontal="center" vertical="center"/>
    </xf>
    <xf numFmtId="0" fontId="0" fillId="22" borderId="75" xfId="0" applyFill="1" applyBorder="1" applyAlignment="1">
      <alignment vertical="center"/>
    </xf>
    <xf numFmtId="0" fontId="0" fillId="17" borderId="85" xfId="0" applyFill="1" applyBorder="1" applyAlignment="1">
      <alignment vertical="center"/>
    </xf>
    <xf numFmtId="0" fontId="14" fillId="17" borderId="26" xfId="0" applyFont="1" applyFill="1" applyBorder="1" applyAlignment="1" applyProtection="1">
      <alignment vertical="center"/>
      <protection/>
    </xf>
    <xf numFmtId="0" fontId="0" fillId="17" borderId="0" xfId="0" applyFill="1" applyBorder="1" applyAlignment="1">
      <alignment vertical="center"/>
    </xf>
    <xf numFmtId="0" fontId="1" fillId="17" borderId="33" xfId="0" applyFont="1" applyFill="1" applyBorder="1" applyAlignment="1" applyProtection="1">
      <alignment horizontal="center" vertical="center"/>
      <protection locked="0"/>
    </xf>
    <xf numFmtId="0" fontId="1" fillId="17" borderId="76" xfId="0" applyFont="1" applyFill="1" applyBorder="1" applyAlignment="1" applyProtection="1">
      <alignment horizontal="center" vertical="center"/>
      <protection locked="0"/>
    </xf>
    <xf numFmtId="0" fontId="0" fillId="22" borderId="41" xfId="0" applyFill="1" applyBorder="1" applyAlignment="1">
      <alignment vertical="center"/>
    </xf>
    <xf numFmtId="0" fontId="0" fillId="22" borderId="0" xfId="0" applyFill="1" applyBorder="1" applyAlignment="1">
      <alignment vertical="center"/>
    </xf>
    <xf numFmtId="0" fontId="0" fillId="17" borderId="39" xfId="0" applyFill="1" applyBorder="1" applyAlignment="1">
      <alignment vertical="center"/>
    </xf>
    <xf numFmtId="0" fontId="15" fillId="17" borderId="26" xfId="0" applyFont="1" applyFill="1" applyBorder="1" applyAlignment="1" applyProtection="1">
      <alignment horizontal="left" vertical="center"/>
      <protection/>
    </xf>
    <xf numFmtId="0" fontId="28" fillId="17" borderId="0" xfId="0" applyFont="1" applyFill="1" applyBorder="1" applyAlignment="1">
      <alignment horizontal="left" vertical="center"/>
    </xf>
    <xf numFmtId="0" fontId="6" fillId="17" borderId="15" xfId="0" applyFont="1" applyFill="1" applyBorder="1" applyAlignment="1" applyProtection="1">
      <alignment horizontal="left" vertical="center"/>
      <protection locked="0"/>
    </xf>
    <xf numFmtId="0" fontId="0" fillId="17" borderId="30" xfId="0" applyFont="1" applyFill="1" applyBorder="1" applyAlignment="1" applyProtection="1">
      <alignment horizontal="left" vertical="center"/>
      <protection locked="0"/>
    </xf>
    <xf numFmtId="0" fontId="0" fillId="17" borderId="30" xfId="0" applyFill="1" applyBorder="1" applyAlignment="1" applyProtection="1">
      <alignment vertical="center"/>
      <protection locked="0"/>
    </xf>
    <xf numFmtId="0" fontId="0" fillId="17" borderId="50" xfId="0" applyFill="1" applyBorder="1" applyAlignment="1" applyProtection="1">
      <alignment vertical="center"/>
      <protection locked="0"/>
    </xf>
    <xf numFmtId="0" fontId="14" fillId="17" borderId="22" xfId="0" applyFont="1" applyFill="1" applyBorder="1" applyAlignment="1" applyProtection="1">
      <alignment horizontal="left" vertical="center"/>
      <protection/>
    </xf>
    <xf numFmtId="0" fontId="28" fillId="17" borderId="32" xfId="0" applyFont="1" applyFill="1" applyBorder="1" applyAlignment="1">
      <alignment horizontal="left" vertical="center"/>
    </xf>
    <xf numFmtId="0" fontId="0" fillId="17" borderId="32" xfId="0" applyFill="1" applyBorder="1" applyAlignment="1">
      <alignment vertical="center"/>
    </xf>
    <xf numFmtId="0" fontId="0" fillId="17" borderId="87" xfId="0" applyFill="1" applyBorder="1" applyAlignment="1">
      <alignment vertical="center"/>
    </xf>
    <xf numFmtId="0" fontId="14" fillId="17" borderId="26" xfId="0" applyFont="1" applyFill="1" applyBorder="1" applyAlignment="1" applyProtection="1">
      <alignment horizontal="left" vertical="center"/>
      <protection/>
    </xf>
    <xf numFmtId="0" fontId="15" fillId="17" borderId="12" xfId="0" applyFont="1" applyFill="1" applyBorder="1" applyAlignment="1" applyProtection="1">
      <alignment horizontal="left" vertical="center"/>
      <protection/>
    </xf>
    <xf numFmtId="0" fontId="28" fillId="17" borderId="31" xfId="0" applyFont="1" applyFill="1" applyBorder="1" applyAlignment="1">
      <alignment horizontal="left" vertical="center"/>
    </xf>
    <xf numFmtId="0" fontId="0" fillId="17" borderId="31" xfId="0" applyFill="1" applyBorder="1" applyAlignment="1">
      <alignment vertical="center"/>
    </xf>
    <xf numFmtId="0" fontId="0" fillId="17" borderId="51" xfId="0" applyFill="1" applyBorder="1" applyAlignment="1">
      <alignment vertical="center"/>
    </xf>
    <xf numFmtId="0" fontId="0" fillId="17" borderId="76" xfId="0" applyFont="1" applyFill="1" applyBorder="1" applyAlignment="1" applyProtection="1">
      <alignment horizontal="center" vertical="center"/>
      <protection locked="0"/>
    </xf>
    <xf numFmtId="0" fontId="1" fillId="3" borderId="0" xfId="0" applyFont="1" applyFill="1" applyBorder="1" applyAlignment="1">
      <alignment horizontal="center"/>
    </xf>
    <xf numFmtId="0" fontId="0" fillId="0" borderId="75" xfId="0" applyBorder="1" applyAlignment="1">
      <alignment horizontal="left" vertical="center"/>
    </xf>
    <xf numFmtId="0" fontId="12" fillId="22" borderId="75" xfId="0" applyFont="1" applyFill="1" applyBorder="1" applyAlignment="1">
      <alignment horizontal="center" vertical="center" wrapText="1"/>
    </xf>
    <xf numFmtId="0" fontId="0" fillId="0" borderId="85"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43" fillId="3" borderId="75" xfId="0" applyFont="1" applyFill="1" applyBorder="1" applyAlignment="1">
      <alignment horizontal="left"/>
    </xf>
    <xf numFmtId="0" fontId="12" fillId="3" borderId="75" xfId="0" applyFont="1" applyFill="1" applyBorder="1" applyAlignment="1">
      <alignment horizontal="left"/>
    </xf>
    <xf numFmtId="0" fontId="23" fillId="3" borderId="0" xfId="0" applyFont="1" applyFill="1" applyBorder="1" applyAlignment="1">
      <alignment horizontal="left"/>
    </xf>
    <xf numFmtId="0" fontId="23" fillId="3" borderId="0" xfId="0" applyFont="1" applyFill="1" applyBorder="1" applyAlignment="1">
      <alignment horizontal="center"/>
    </xf>
    <xf numFmtId="167" fontId="37" fillId="17"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17"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17" borderId="0" xfId="0" applyFont="1" applyFill="1" applyAlignment="1">
      <alignment horizontal="center" vertical="center"/>
    </xf>
    <xf numFmtId="0" fontId="73" fillId="17" borderId="0" xfId="0" applyFont="1" applyFill="1" applyAlignment="1">
      <alignment horizontal="center" vertical="center"/>
    </xf>
    <xf numFmtId="0" fontId="19" fillId="17" borderId="0" xfId="0" applyFont="1" applyFill="1" applyAlignment="1">
      <alignment horizontal="left" vertical="center"/>
    </xf>
    <xf numFmtId="0" fontId="0" fillId="0" borderId="0" xfId="0" applyAlignment="1">
      <alignment horizontal="left" vertical="center"/>
    </xf>
    <xf numFmtId="0" fontId="6" fillId="17" borderId="0" xfId="0" applyFont="1" applyFill="1" applyAlignment="1">
      <alignment vertical="center"/>
    </xf>
    <xf numFmtId="0" fontId="6" fillId="17" borderId="47"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6"/>
  <sheetViews>
    <sheetView tabSelected="1" workbookViewId="0" topLeftCell="A1">
      <selection activeCell="A11" sqref="A11:K11"/>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53"/>
      <c r="B1" s="153"/>
      <c r="C1" s="153"/>
      <c r="D1" s="153"/>
      <c r="E1" s="153"/>
      <c r="F1" s="153"/>
      <c r="G1" s="153"/>
      <c r="H1" s="153"/>
      <c r="I1" s="153"/>
      <c r="J1" s="153"/>
      <c r="K1" s="153"/>
      <c r="M1" s="358" t="s">
        <v>516</v>
      </c>
    </row>
    <row r="2" spans="1:13" ht="12.75" customHeight="1">
      <c r="A2" s="153"/>
      <c r="B2" s="153"/>
      <c r="C2" s="153"/>
      <c r="D2" s="153"/>
      <c r="E2" s="153"/>
      <c r="F2" s="153"/>
      <c r="G2" s="153"/>
      <c r="H2" s="153"/>
      <c r="I2" s="153"/>
      <c r="J2" s="153"/>
      <c r="K2" s="153"/>
      <c r="M2" s="358"/>
    </row>
    <row r="3" spans="1:13" ht="12.75" customHeight="1">
      <c r="A3" s="153"/>
      <c r="B3" s="153"/>
      <c r="C3" s="153"/>
      <c r="D3" s="153"/>
      <c r="E3" s="153"/>
      <c r="F3" s="153"/>
      <c r="G3" s="153"/>
      <c r="H3" s="153"/>
      <c r="I3" s="153"/>
      <c r="J3" s="153"/>
      <c r="K3" s="153"/>
      <c r="M3" s="358"/>
    </row>
    <row r="4" spans="1:13" ht="12.75">
      <c r="A4" s="153"/>
      <c r="B4" s="153"/>
      <c r="C4" s="153"/>
      <c r="D4" s="153"/>
      <c r="E4" s="153"/>
      <c r="F4" s="153"/>
      <c r="G4" s="153"/>
      <c r="H4" s="153"/>
      <c r="I4" s="153"/>
      <c r="J4" s="153"/>
      <c r="K4" s="153"/>
      <c r="M4" s="189" t="s">
        <v>517</v>
      </c>
    </row>
    <row r="5" spans="1:13" ht="12.75" customHeight="1">
      <c r="A5" s="153"/>
      <c r="B5" s="153"/>
      <c r="C5" s="153"/>
      <c r="D5" s="153"/>
      <c r="E5" s="153"/>
      <c r="F5" s="153"/>
      <c r="G5" s="153"/>
      <c r="H5" s="153"/>
      <c r="I5" s="153"/>
      <c r="J5" s="153"/>
      <c r="K5" s="153"/>
      <c r="M5" s="357" t="s">
        <v>465</v>
      </c>
    </row>
    <row r="6" spans="1:13" ht="12.75">
      <c r="A6" s="153"/>
      <c r="B6" s="153"/>
      <c r="C6" s="153"/>
      <c r="D6" s="153"/>
      <c r="E6" s="153"/>
      <c r="F6" s="153"/>
      <c r="G6" s="153"/>
      <c r="H6" s="153"/>
      <c r="I6" s="153"/>
      <c r="J6" s="153"/>
      <c r="K6" s="153"/>
      <c r="M6" s="357"/>
    </row>
    <row r="7" spans="1:13" ht="12.75">
      <c r="A7" s="153"/>
      <c r="B7" s="153"/>
      <c r="C7" s="153"/>
      <c r="D7" s="153"/>
      <c r="E7" s="153"/>
      <c r="F7" s="153"/>
      <c r="G7" s="153"/>
      <c r="H7" s="153"/>
      <c r="I7" s="153"/>
      <c r="J7" s="153"/>
      <c r="K7" s="153"/>
      <c r="M7" s="357"/>
    </row>
    <row r="8" spans="1:13" ht="12.75">
      <c r="A8" s="153"/>
      <c r="B8" s="153"/>
      <c r="C8" s="153"/>
      <c r="D8" s="153"/>
      <c r="E8" s="153"/>
      <c r="F8" s="153"/>
      <c r="G8" s="153"/>
      <c r="H8" s="153"/>
      <c r="I8" s="153"/>
      <c r="J8" s="153"/>
      <c r="K8" s="153"/>
      <c r="M8" s="357"/>
    </row>
    <row r="9" spans="1:13" ht="12.75">
      <c r="A9" s="153"/>
      <c r="B9" s="153"/>
      <c r="C9" s="153"/>
      <c r="D9" s="153"/>
      <c r="E9" s="153"/>
      <c r="F9" s="153"/>
      <c r="G9" s="153"/>
      <c r="H9" s="153"/>
      <c r="I9" s="153"/>
      <c r="J9" s="153"/>
      <c r="K9" s="153"/>
      <c r="M9" s="357"/>
    </row>
    <row r="10" spans="1:13" ht="12.75">
      <c r="A10" s="153"/>
      <c r="B10" s="153"/>
      <c r="C10" s="153"/>
      <c r="D10" s="153"/>
      <c r="E10" s="153"/>
      <c r="F10" s="153"/>
      <c r="G10" s="153"/>
      <c r="H10" s="153"/>
      <c r="I10" s="153"/>
      <c r="J10" s="153"/>
      <c r="K10" s="153"/>
      <c r="M10" s="357"/>
    </row>
    <row r="11" spans="1:13" ht="60" customHeight="1">
      <c r="A11" s="352" t="s">
        <v>230</v>
      </c>
      <c r="B11" s="352"/>
      <c r="C11" s="352"/>
      <c r="D11" s="352"/>
      <c r="E11" s="352"/>
      <c r="F11" s="352"/>
      <c r="G11" s="352"/>
      <c r="H11" s="352"/>
      <c r="I11" s="352"/>
      <c r="J11" s="352"/>
      <c r="K11" s="352"/>
      <c r="M11" s="189" t="s">
        <v>518</v>
      </c>
    </row>
    <row r="12" spans="1:13" ht="18" customHeight="1">
      <c r="A12" s="353" t="s">
        <v>164</v>
      </c>
      <c r="B12" s="353"/>
      <c r="C12" s="353"/>
      <c r="D12" s="353"/>
      <c r="E12" s="353"/>
      <c r="F12" s="353"/>
      <c r="G12" s="353"/>
      <c r="H12" s="353"/>
      <c r="I12" s="353"/>
      <c r="J12" s="353"/>
      <c r="K12" s="353"/>
      <c r="M12" s="357" t="s">
        <v>519</v>
      </c>
    </row>
    <row r="13" spans="1:13" ht="18" customHeight="1">
      <c r="A13" s="353" t="s">
        <v>163</v>
      </c>
      <c r="B13" s="353"/>
      <c r="C13" s="353"/>
      <c r="D13" s="353"/>
      <c r="E13" s="353"/>
      <c r="F13" s="353"/>
      <c r="G13" s="353"/>
      <c r="H13" s="353"/>
      <c r="I13" s="353"/>
      <c r="J13" s="353"/>
      <c r="K13" s="353"/>
      <c r="M13" s="359"/>
    </row>
    <row r="14" spans="1:13" ht="18">
      <c r="A14" s="343" t="s">
        <v>167</v>
      </c>
      <c r="B14" s="343"/>
      <c r="C14" s="343"/>
      <c r="D14" s="343"/>
      <c r="E14" s="343"/>
      <c r="F14" s="343"/>
      <c r="G14" s="343"/>
      <c r="H14" s="343"/>
      <c r="I14" s="343"/>
      <c r="J14" s="343"/>
      <c r="K14" s="343"/>
      <c r="M14" s="359"/>
    </row>
    <row r="15" spans="1:13" ht="36" customHeight="1">
      <c r="A15" s="339"/>
      <c r="B15" s="340"/>
      <c r="C15" s="340"/>
      <c r="D15" s="340"/>
      <c r="E15" s="340"/>
      <c r="F15" s="340"/>
      <c r="G15" s="340"/>
      <c r="H15" s="340"/>
      <c r="I15" s="340"/>
      <c r="J15" s="340"/>
      <c r="K15" s="340"/>
      <c r="M15" s="189" t="s">
        <v>520</v>
      </c>
    </row>
    <row r="16" spans="1:13" ht="30.75" customHeight="1">
      <c r="A16" s="337" t="s">
        <v>168</v>
      </c>
      <c r="B16" s="333"/>
      <c r="C16" s="333"/>
      <c r="D16" s="333"/>
      <c r="E16" s="333"/>
      <c r="F16" s="333"/>
      <c r="G16" s="333"/>
      <c r="H16" s="333"/>
      <c r="I16" s="333"/>
      <c r="J16" s="333"/>
      <c r="K16" s="333"/>
      <c r="M16" s="357" t="s">
        <v>466</v>
      </c>
    </row>
    <row r="17" spans="1:13" ht="24.75" customHeight="1">
      <c r="A17" s="338" t="s">
        <v>169</v>
      </c>
      <c r="B17" s="338"/>
      <c r="C17" s="338"/>
      <c r="D17" s="338"/>
      <c r="E17" s="338"/>
      <c r="F17" s="338"/>
      <c r="G17" s="338"/>
      <c r="H17" s="338"/>
      <c r="I17" s="338"/>
      <c r="J17" s="338"/>
      <c r="K17" s="338"/>
      <c r="M17" s="357"/>
    </row>
    <row r="18" spans="1:13" ht="24.75" customHeight="1">
      <c r="A18" s="338" t="s">
        <v>170</v>
      </c>
      <c r="B18" s="338"/>
      <c r="C18" s="338"/>
      <c r="D18" s="338"/>
      <c r="E18" s="338"/>
      <c r="F18" s="338"/>
      <c r="G18" s="338"/>
      <c r="H18" s="338"/>
      <c r="I18" s="338"/>
      <c r="J18" s="338"/>
      <c r="K18" s="338"/>
      <c r="M18" s="357"/>
    </row>
    <row r="19" spans="1:13" ht="24.75" customHeight="1">
      <c r="A19" s="338" t="s">
        <v>171</v>
      </c>
      <c r="B19" s="338"/>
      <c r="C19" s="338"/>
      <c r="D19" s="338"/>
      <c r="E19" s="338"/>
      <c r="F19" s="338"/>
      <c r="G19" s="338"/>
      <c r="H19" s="338"/>
      <c r="I19" s="338"/>
      <c r="J19" s="338"/>
      <c r="K19" s="338"/>
      <c r="M19" s="189" t="s">
        <v>521</v>
      </c>
    </row>
    <row r="20" spans="1:13" ht="24.75" customHeight="1">
      <c r="A20" s="338" t="s">
        <v>172</v>
      </c>
      <c r="B20" s="338"/>
      <c r="C20" s="338"/>
      <c r="D20" s="338"/>
      <c r="E20" s="338"/>
      <c r="F20" s="338"/>
      <c r="G20" s="338"/>
      <c r="H20" s="338"/>
      <c r="I20" s="338"/>
      <c r="J20" s="338"/>
      <c r="K20" s="338"/>
      <c r="M20" s="357" t="s">
        <v>467</v>
      </c>
    </row>
    <row r="21" spans="1:13" ht="24.75" customHeight="1">
      <c r="A21" s="338" t="s">
        <v>173</v>
      </c>
      <c r="B21" s="338"/>
      <c r="C21" s="338"/>
      <c r="D21" s="338"/>
      <c r="E21" s="338"/>
      <c r="F21" s="338"/>
      <c r="G21" s="338"/>
      <c r="H21" s="338"/>
      <c r="I21" s="338"/>
      <c r="J21" s="338"/>
      <c r="K21" s="338"/>
      <c r="M21" s="357"/>
    </row>
    <row r="22" spans="1:13" ht="24.75" customHeight="1">
      <c r="A22" s="153"/>
      <c r="B22" s="153"/>
      <c r="C22" s="153"/>
      <c r="D22" s="153"/>
      <c r="E22" s="153"/>
      <c r="F22" s="153"/>
      <c r="G22" s="153"/>
      <c r="H22" s="153"/>
      <c r="I22" s="153"/>
      <c r="J22" s="153"/>
      <c r="K22" s="153"/>
      <c r="M22" s="357"/>
    </row>
    <row r="23" spans="1:13" ht="45" customHeight="1">
      <c r="A23" s="336" t="s">
        <v>174</v>
      </c>
      <c r="B23" s="336"/>
      <c r="C23" s="336"/>
      <c r="D23" s="336"/>
      <c r="E23" s="336"/>
      <c r="F23" s="336"/>
      <c r="G23" s="336"/>
      <c r="H23" s="336"/>
      <c r="I23" s="336"/>
      <c r="J23" s="336"/>
      <c r="K23" s="336"/>
      <c r="M23" s="189" t="s">
        <v>468</v>
      </c>
    </row>
    <row r="24" spans="1:13" ht="18" customHeight="1">
      <c r="A24" s="336"/>
      <c r="B24" s="336"/>
      <c r="C24" s="336"/>
      <c r="D24" s="336"/>
      <c r="E24" s="336"/>
      <c r="F24" s="336"/>
      <c r="G24" s="336"/>
      <c r="H24" s="336"/>
      <c r="I24" s="336"/>
      <c r="J24" s="336"/>
      <c r="K24" s="336"/>
      <c r="M24" s="357" t="s">
        <v>469</v>
      </c>
    </row>
    <row r="25" spans="1:13" ht="18">
      <c r="A25" s="336"/>
      <c r="B25" s="336"/>
      <c r="C25" s="336"/>
      <c r="D25" s="336"/>
      <c r="E25" s="336"/>
      <c r="F25" s="336"/>
      <c r="G25" s="336"/>
      <c r="H25" s="336"/>
      <c r="I25" s="336"/>
      <c r="J25" s="336"/>
      <c r="K25" s="336"/>
      <c r="M25" s="357"/>
    </row>
    <row r="26" spans="1:13" ht="29.25" customHeight="1">
      <c r="A26" s="336" t="s">
        <v>175</v>
      </c>
      <c r="B26" s="336"/>
      <c r="C26" s="336"/>
      <c r="D26" s="336"/>
      <c r="E26" s="336"/>
      <c r="F26" s="336"/>
      <c r="G26" s="336"/>
      <c r="H26" s="336"/>
      <c r="I26" s="336"/>
      <c r="J26" s="336"/>
      <c r="K26" s="336"/>
      <c r="M26" s="357"/>
    </row>
    <row r="27" spans="1:13" ht="45" customHeight="1">
      <c r="A27" s="334"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27" s="334"/>
      <c r="C27" s="334"/>
      <c r="D27" s="334"/>
      <c r="E27" s="334"/>
      <c r="F27" s="334"/>
      <c r="G27" s="334"/>
      <c r="H27" s="334"/>
      <c r="I27" s="334"/>
      <c r="J27" s="334"/>
      <c r="K27" s="334"/>
      <c r="M27" s="190" t="s">
        <v>522</v>
      </c>
    </row>
    <row r="28" spans="1:13" ht="12.75" customHeight="1">
      <c r="A28" s="336"/>
      <c r="B28" s="336"/>
      <c r="C28" s="336"/>
      <c r="D28" s="336"/>
      <c r="E28" s="336"/>
      <c r="F28" s="336"/>
      <c r="G28" s="336"/>
      <c r="H28" s="336"/>
      <c r="I28" s="336"/>
      <c r="J28" s="336"/>
      <c r="K28" s="336"/>
      <c r="M28" s="357" t="s">
        <v>13</v>
      </c>
    </row>
    <row r="29" spans="1:13" ht="12.75" customHeight="1">
      <c r="A29" s="336"/>
      <c r="B29" s="336"/>
      <c r="C29" s="336"/>
      <c r="D29" s="336"/>
      <c r="E29" s="336"/>
      <c r="F29" s="336"/>
      <c r="G29" s="336"/>
      <c r="H29" s="336"/>
      <c r="I29" s="336"/>
      <c r="J29" s="336"/>
      <c r="K29" s="336"/>
      <c r="M29" s="357"/>
    </row>
    <row r="30" spans="1:13" ht="39.75" customHeight="1">
      <c r="A30" s="335" t="s">
        <v>191</v>
      </c>
      <c r="B30" s="335"/>
      <c r="C30" s="335"/>
      <c r="D30" s="335"/>
      <c r="E30" s="335"/>
      <c r="F30" s="335"/>
      <c r="G30" s="335"/>
      <c r="H30" s="335"/>
      <c r="I30" s="335"/>
      <c r="J30" s="335"/>
      <c r="K30" s="335"/>
      <c r="M30" s="357"/>
    </row>
    <row r="31" spans="1:13" ht="12.75" customHeight="1">
      <c r="A31" s="336"/>
      <c r="B31" s="336"/>
      <c r="C31" s="336"/>
      <c r="D31" s="336"/>
      <c r="E31" s="336"/>
      <c r="F31" s="336"/>
      <c r="G31" s="336"/>
      <c r="H31" s="336"/>
      <c r="I31" s="336"/>
      <c r="J31" s="336"/>
      <c r="K31" s="336"/>
      <c r="M31" s="357"/>
    </row>
    <row r="32" spans="1:13" ht="12.75" customHeight="1">
      <c r="A32" s="336"/>
      <c r="B32" s="336"/>
      <c r="C32" s="336"/>
      <c r="D32" s="336"/>
      <c r="E32" s="336"/>
      <c r="F32" s="336"/>
      <c r="G32" s="336"/>
      <c r="H32" s="336"/>
      <c r="I32" s="336"/>
      <c r="J32" s="336"/>
      <c r="K32" s="336"/>
      <c r="M32" s="357"/>
    </row>
    <row r="33" spans="1:13" ht="12.75" customHeight="1">
      <c r="A33" s="336"/>
      <c r="B33" s="336"/>
      <c r="C33" s="336"/>
      <c r="D33" s="336"/>
      <c r="E33" s="336"/>
      <c r="F33" s="336"/>
      <c r="G33" s="336"/>
      <c r="H33" s="336"/>
      <c r="I33" s="336"/>
      <c r="J33" s="336"/>
      <c r="K33" s="336"/>
      <c r="M33" s="357"/>
    </row>
    <row r="34" spans="1:13" ht="12.75" customHeight="1">
      <c r="A34" s="336"/>
      <c r="B34" s="336"/>
      <c r="C34" s="336"/>
      <c r="D34" s="336"/>
      <c r="E34" s="336"/>
      <c r="F34" s="336"/>
      <c r="G34" s="336"/>
      <c r="H34" s="336"/>
      <c r="I34" s="336"/>
      <c r="J34" s="336"/>
      <c r="K34" s="336"/>
      <c r="M34" s="357"/>
    </row>
    <row r="35" spans="1:13" ht="12.75" customHeight="1">
      <c r="A35" s="336"/>
      <c r="B35" s="336"/>
      <c r="C35" s="336"/>
      <c r="D35" s="336"/>
      <c r="E35" s="336"/>
      <c r="F35" s="336"/>
      <c r="G35" s="336"/>
      <c r="H35" s="336"/>
      <c r="I35" s="336"/>
      <c r="J35" s="336"/>
      <c r="K35" s="336"/>
      <c r="M35" s="357"/>
    </row>
    <row r="36" spans="1:13" ht="12.75" customHeight="1">
      <c r="A36" s="336"/>
      <c r="B36" s="336"/>
      <c r="C36" s="336"/>
      <c r="D36" s="336"/>
      <c r="E36" s="336"/>
      <c r="F36" s="336"/>
      <c r="G36" s="336"/>
      <c r="H36" s="336"/>
      <c r="I36" s="336"/>
      <c r="J36" s="336"/>
      <c r="K36" s="336"/>
      <c r="M36" s="357"/>
    </row>
    <row r="37" spans="1:13" ht="12.75" customHeight="1">
      <c r="A37" s="336"/>
      <c r="B37" s="336"/>
      <c r="C37" s="336"/>
      <c r="D37" s="336"/>
      <c r="E37" s="336"/>
      <c r="F37" s="336"/>
      <c r="G37" s="336"/>
      <c r="H37" s="336"/>
      <c r="I37" s="336"/>
      <c r="J37" s="336"/>
      <c r="K37" s="336"/>
      <c r="M37" s="357"/>
    </row>
    <row r="38" spans="1:13" ht="12.75">
      <c r="A38" s="3"/>
      <c r="B38" s="3"/>
      <c r="C38" s="3"/>
      <c r="D38" s="3"/>
      <c r="E38" s="3"/>
      <c r="F38" s="3"/>
      <c r="G38" s="3"/>
      <c r="H38" s="3"/>
      <c r="I38" s="3"/>
      <c r="J38" s="3"/>
      <c r="K38" s="3"/>
      <c r="M38" s="357"/>
    </row>
    <row r="39" spans="1:13" ht="12.75">
      <c r="A39" s="3"/>
      <c r="B39" s="3"/>
      <c r="C39" s="3"/>
      <c r="D39" s="3"/>
      <c r="E39" s="3"/>
      <c r="F39" s="3"/>
      <c r="G39" s="3"/>
      <c r="H39" s="3"/>
      <c r="I39" s="3"/>
      <c r="J39" s="3"/>
      <c r="K39" s="3"/>
      <c r="M39" s="357"/>
    </row>
    <row r="40" spans="1:13" ht="12.75">
      <c r="A40" s="3"/>
      <c r="B40" s="3"/>
      <c r="C40" s="3"/>
      <c r="D40" s="3"/>
      <c r="E40" s="3"/>
      <c r="F40" s="3"/>
      <c r="G40" s="3"/>
      <c r="H40" s="3"/>
      <c r="I40" s="3"/>
      <c r="J40" s="3"/>
      <c r="K40" s="3"/>
      <c r="M40" s="357"/>
    </row>
    <row r="41" spans="1:13" ht="12.75">
      <c r="A41" s="3"/>
      <c r="B41" s="3"/>
      <c r="C41" s="3"/>
      <c r="D41" s="3"/>
      <c r="E41" s="3"/>
      <c r="F41" s="3"/>
      <c r="G41" s="3"/>
      <c r="H41" s="3"/>
      <c r="I41" s="3"/>
      <c r="J41" s="3"/>
      <c r="K41" s="3"/>
      <c r="M41" s="357"/>
    </row>
    <row r="42" spans="1:13" ht="12.75">
      <c r="A42" s="3"/>
      <c r="B42" s="3"/>
      <c r="C42" s="3"/>
      <c r="D42" s="3"/>
      <c r="E42" s="3"/>
      <c r="F42" s="3"/>
      <c r="G42" s="3"/>
      <c r="H42" s="3"/>
      <c r="I42" s="3"/>
      <c r="J42" s="3"/>
      <c r="K42" s="3"/>
      <c r="M42" s="357"/>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c r="A95" s="309">
        <v>1</v>
      </c>
    </row>
    <row r="96" s="3" customFormat="1" ht="12.75">
      <c r="A96" s="309" t="s">
        <v>106</v>
      </c>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sheetData>
  <sheetProtection password="EF65" sheet="1"/>
  <mergeCells count="33">
    <mergeCell ref="A37:K37"/>
    <mergeCell ref="A29:K29"/>
    <mergeCell ref="A28:K28"/>
    <mergeCell ref="A33:K33"/>
    <mergeCell ref="A34:K34"/>
    <mergeCell ref="A35:K35"/>
    <mergeCell ref="A36:K36"/>
    <mergeCell ref="A31:K31"/>
    <mergeCell ref="A32:K32"/>
    <mergeCell ref="A30:K30"/>
    <mergeCell ref="A26:K26"/>
    <mergeCell ref="A25:K25"/>
    <mergeCell ref="A24:K24"/>
    <mergeCell ref="A27:K27"/>
    <mergeCell ref="A15:K15"/>
    <mergeCell ref="A20:K20"/>
    <mergeCell ref="A21:K21"/>
    <mergeCell ref="A23:K23"/>
    <mergeCell ref="A16:K16"/>
    <mergeCell ref="A17:K17"/>
    <mergeCell ref="A18:K18"/>
    <mergeCell ref="A19:K19"/>
    <mergeCell ref="A11:K11"/>
    <mergeCell ref="A12:K12"/>
    <mergeCell ref="A13:K13"/>
    <mergeCell ref="A14:K14"/>
    <mergeCell ref="M28:M42"/>
    <mergeCell ref="M1:M3"/>
    <mergeCell ref="M5:M10"/>
    <mergeCell ref="M20:M22"/>
    <mergeCell ref="M24:M26"/>
    <mergeCell ref="M16:M18"/>
    <mergeCell ref="M12:M1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3" customWidth="1"/>
  </cols>
  <sheetData>
    <row r="1" spans="1:10" ht="18" customHeight="1" thickBot="1">
      <c r="A1" s="807" t="s">
        <v>139</v>
      </c>
      <c r="B1" s="808"/>
      <c r="C1" s="808"/>
      <c r="D1" s="808"/>
      <c r="E1" s="808"/>
      <c r="F1" s="808"/>
      <c r="G1" s="986" t="s">
        <v>335</v>
      </c>
      <c r="H1" s="472"/>
      <c r="I1" s="817">
        <f>DAP1!A9</f>
      </c>
      <c r="J1" s="676"/>
    </row>
    <row r="2" spans="1:10" ht="24" customHeight="1">
      <c r="A2" s="830" t="s">
        <v>487</v>
      </c>
      <c r="B2" s="830"/>
      <c r="C2" s="830"/>
      <c r="D2" s="830"/>
      <c r="E2" s="830"/>
      <c r="F2" s="830"/>
      <c r="G2" s="359"/>
      <c r="H2" s="905"/>
      <c r="I2" s="905"/>
      <c r="J2" s="905"/>
    </row>
    <row r="3" spans="1:10" ht="36" customHeight="1">
      <c r="A3" s="821" t="s">
        <v>84</v>
      </c>
      <c r="B3" s="822"/>
      <c r="C3" s="822"/>
      <c r="D3" s="822"/>
      <c r="E3" s="822"/>
      <c r="F3" s="822"/>
      <c r="G3" s="822"/>
      <c r="H3" s="822"/>
      <c r="I3" s="822"/>
      <c r="J3" s="822"/>
    </row>
    <row r="4" spans="1:10" ht="30" customHeight="1">
      <c r="A4" s="987" t="s">
        <v>470</v>
      </c>
      <c r="B4" s="988"/>
      <c r="C4" s="988"/>
      <c r="D4" s="988"/>
      <c r="E4" s="988"/>
      <c r="F4" s="988"/>
      <c r="G4" s="988"/>
      <c r="H4" s="988"/>
      <c r="I4" s="988"/>
      <c r="J4" s="988"/>
    </row>
    <row r="5" spans="1:10" ht="18" customHeight="1">
      <c r="A5" s="811" t="s">
        <v>268</v>
      </c>
      <c r="B5" s="812"/>
      <c r="C5" s="812"/>
      <c r="D5" s="812"/>
      <c r="E5" s="812"/>
      <c r="F5" s="812"/>
      <c r="G5" s="812"/>
      <c r="H5" s="812"/>
      <c r="I5" s="812"/>
      <c r="J5" s="812"/>
    </row>
    <row r="6" spans="1:10" ht="18" customHeight="1" thickBot="1">
      <c r="A6" s="976" t="s">
        <v>269</v>
      </c>
      <c r="B6" s="977"/>
      <c r="C6" s="977"/>
      <c r="D6" s="977"/>
      <c r="E6" s="977"/>
      <c r="F6" s="977"/>
      <c r="G6" s="977"/>
      <c r="H6" s="977"/>
      <c r="I6" s="977"/>
      <c r="J6" s="977"/>
    </row>
    <row r="7" spans="1:59" s="150" customFormat="1" ht="24" customHeight="1" thickBot="1">
      <c r="A7" s="983" t="s">
        <v>261</v>
      </c>
      <c r="B7" s="984"/>
      <c r="C7" s="984"/>
      <c r="D7" s="177"/>
      <c r="E7" s="178"/>
      <c r="F7" s="996" t="s">
        <v>471</v>
      </c>
      <c r="G7" s="997"/>
      <c r="H7" s="997"/>
      <c r="I7" s="997"/>
      <c r="J7" s="177"/>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row>
    <row r="8" spans="1:10" ht="18" customHeight="1" thickBot="1">
      <c r="A8" s="998"/>
      <c r="B8" s="999"/>
      <c r="C8" s="999"/>
      <c r="D8" s="999"/>
      <c r="E8" s="999"/>
      <c r="F8" s="999"/>
      <c r="G8" s="999"/>
      <c r="H8" s="999"/>
      <c r="I8" s="999"/>
      <c r="J8" s="999"/>
    </row>
    <row r="9" spans="1:10" ht="18" customHeight="1">
      <c r="A9" s="1000"/>
      <c r="B9" s="1001"/>
      <c r="C9" s="1001"/>
      <c r="D9" s="1001"/>
      <c r="E9" s="1001"/>
      <c r="F9" s="1002"/>
      <c r="G9" s="628" t="s">
        <v>65</v>
      </c>
      <c r="H9" s="992"/>
      <c r="I9" s="628" t="s">
        <v>75</v>
      </c>
      <c r="J9" s="993"/>
    </row>
    <row r="10" spans="1:10" ht="24" customHeight="1">
      <c r="A10" s="20">
        <v>201</v>
      </c>
      <c r="B10" s="580" t="s">
        <v>246</v>
      </c>
      <c r="C10" s="580"/>
      <c r="D10" s="580"/>
      <c r="E10" s="580"/>
      <c r="F10" s="651"/>
      <c r="G10" s="522">
        <v>0</v>
      </c>
      <c r="H10" s="979"/>
      <c r="I10" s="980"/>
      <c r="J10" s="981"/>
    </row>
    <row r="11" spans="1:10" ht="24" customHeight="1">
      <c r="A11" s="20">
        <v>202</v>
      </c>
      <c r="B11" s="580" t="s">
        <v>247</v>
      </c>
      <c r="C11" s="580"/>
      <c r="D11" s="580"/>
      <c r="E11" s="580"/>
      <c r="F11" s="651"/>
      <c r="G11" s="522">
        <f>+MIN(600000,ROUND(G10*0.3,0))</f>
        <v>0</v>
      </c>
      <c r="H11" s="979"/>
      <c r="I11" s="980"/>
      <c r="J11" s="981"/>
    </row>
    <row r="12" spans="1:10" ht="27.75" customHeight="1">
      <c r="A12" s="20">
        <v>203</v>
      </c>
      <c r="B12" s="519" t="s">
        <v>472</v>
      </c>
      <c r="C12" s="519"/>
      <c r="D12" s="519"/>
      <c r="E12" s="519"/>
      <c r="F12" s="616"/>
      <c r="G12" s="572">
        <f>+G10-G11</f>
        <v>0</v>
      </c>
      <c r="H12" s="985"/>
      <c r="I12" s="980"/>
      <c r="J12" s="981"/>
    </row>
    <row r="13" spans="1:10" ht="36" customHeight="1">
      <c r="A13" s="20">
        <v>204</v>
      </c>
      <c r="B13" s="519" t="s">
        <v>433</v>
      </c>
      <c r="C13" s="519"/>
      <c r="D13" s="519"/>
      <c r="E13" s="519"/>
      <c r="F13" s="616"/>
      <c r="G13" s="522">
        <v>0</v>
      </c>
      <c r="H13" s="979"/>
      <c r="I13" s="980"/>
      <c r="J13" s="981"/>
    </row>
    <row r="14" spans="1:10" ht="36" customHeight="1">
      <c r="A14" s="20">
        <v>205</v>
      </c>
      <c r="B14" s="519" t="s">
        <v>434</v>
      </c>
      <c r="C14" s="519"/>
      <c r="D14" s="519"/>
      <c r="E14" s="519"/>
      <c r="F14" s="616"/>
      <c r="G14" s="522">
        <v>0</v>
      </c>
      <c r="H14" s="979"/>
      <c r="I14" s="980"/>
      <c r="J14" s="981"/>
    </row>
    <row r="15" spans="1:10" ht="27.75" customHeight="1" thickBot="1">
      <c r="A15" s="19">
        <v>206</v>
      </c>
      <c r="B15" s="564" t="s">
        <v>26</v>
      </c>
      <c r="C15" s="564"/>
      <c r="D15" s="564"/>
      <c r="E15" s="564"/>
      <c r="F15" s="978"/>
      <c r="G15" s="588">
        <f>IF(G10&gt;800000,T("LIMIT"),+G12+G13-G14)</f>
        <v>0</v>
      </c>
      <c r="H15" s="982"/>
      <c r="I15" s="965"/>
      <c r="J15" s="966"/>
    </row>
    <row r="16" spans="1:10" ht="7.5" customHeight="1" thickBot="1">
      <c r="A16" s="811"/>
      <c r="B16" s="812"/>
      <c r="C16" s="812"/>
      <c r="D16" s="812"/>
      <c r="E16" s="812"/>
      <c r="F16" s="812"/>
      <c r="G16" s="812"/>
      <c r="H16" s="812"/>
      <c r="I16" s="812"/>
      <c r="J16" s="812"/>
    </row>
    <row r="17" spans="1:10" ht="24" customHeight="1" thickBot="1">
      <c r="A17" s="1003" t="s">
        <v>262</v>
      </c>
      <c r="B17" s="1004"/>
      <c r="C17" s="1006">
        <v>0</v>
      </c>
      <c r="D17" s="1007"/>
      <c r="E17" s="1008"/>
      <c r="F17" s="1005" t="s">
        <v>263</v>
      </c>
      <c r="G17" s="1004"/>
      <c r="H17" s="1006">
        <v>0</v>
      </c>
      <c r="I17" s="1007"/>
      <c r="J17" s="1009"/>
    </row>
    <row r="18" spans="1:10" ht="15.75" customHeight="1">
      <c r="A18" s="811"/>
      <c r="B18" s="812"/>
      <c r="C18" s="812"/>
      <c r="D18" s="812"/>
      <c r="E18" s="812"/>
      <c r="F18" s="812"/>
      <c r="G18" s="812"/>
      <c r="H18" s="812"/>
      <c r="I18" s="812"/>
      <c r="J18" s="812"/>
    </row>
    <row r="19" spans="1:10" ht="15.75" customHeight="1">
      <c r="A19" s="811" t="s">
        <v>285</v>
      </c>
      <c r="B19" s="812"/>
      <c r="C19" s="812"/>
      <c r="D19" s="812"/>
      <c r="E19" s="812"/>
      <c r="F19" s="812"/>
      <c r="G19" s="812"/>
      <c r="H19" s="812"/>
      <c r="I19" s="812"/>
      <c r="J19" s="812"/>
    </row>
    <row r="20" spans="1:10" ht="15.75" customHeight="1" thickBot="1">
      <c r="A20" s="976" t="s">
        <v>248</v>
      </c>
      <c r="B20" s="977"/>
      <c r="C20" s="977"/>
      <c r="D20" s="977"/>
      <c r="E20" s="977"/>
      <c r="F20" s="977"/>
      <c r="G20" s="977"/>
      <c r="H20" s="977"/>
      <c r="I20" s="977"/>
      <c r="J20" s="977"/>
    </row>
    <row r="21" spans="1:10" ht="24" customHeight="1">
      <c r="A21" s="946" t="s">
        <v>68</v>
      </c>
      <c r="B21" s="530"/>
      <c r="C21" s="892"/>
      <c r="D21" s="948" t="s">
        <v>62</v>
      </c>
      <c r="E21" s="949"/>
      <c r="F21" s="948" t="s">
        <v>63</v>
      </c>
      <c r="G21" s="949"/>
      <c r="H21" s="971" t="s">
        <v>286</v>
      </c>
      <c r="I21" s="972"/>
      <c r="J21" s="130" t="s">
        <v>498</v>
      </c>
    </row>
    <row r="22" spans="1:10" ht="12.75">
      <c r="A22" s="947">
        <v>1</v>
      </c>
      <c r="B22" s="421"/>
      <c r="C22" s="581"/>
      <c r="D22" s="950">
        <v>2</v>
      </c>
      <c r="E22" s="951"/>
      <c r="F22" s="950">
        <v>3</v>
      </c>
      <c r="G22" s="951"/>
      <c r="H22" s="950">
        <v>4</v>
      </c>
      <c r="I22" s="973"/>
      <c r="J22" s="8">
        <v>5</v>
      </c>
    </row>
    <row r="23" spans="1:10" ht="24" customHeight="1">
      <c r="A23" s="20">
        <v>1</v>
      </c>
      <c r="B23" s="953"/>
      <c r="C23" s="407"/>
      <c r="D23" s="954">
        <v>0</v>
      </c>
      <c r="E23" s="955"/>
      <c r="F23" s="954">
        <v>0</v>
      </c>
      <c r="G23" s="955"/>
      <c r="H23" s="960">
        <f>+MAX(0,D23-F23)</f>
        <v>0</v>
      </c>
      <c r="I23" s="961"/>
      <c r="J23" s="110"/>
    </row>
    <row r="24" spans="1:10" ht="24" customHeight="1">
      <c r="A24" s="20">
        <v>2</v>
      </c>
      <c r="B24" s="953"/>
      <c r="C24" s="407"/>
      <c r="D24" s="954">
        <v>0</v>
      </c>
      <c r="E24" s="955"/>
      <c r="F24" s="954">
        <v>0</v>
      </c>
      <c r="G24" s="955"/>
      <c r="H24" s="960">
        <f>+MAX(0,D24-F24)</f>
        <v>0</v>
      </c>
      <c r="I24" s="961"/>
      <c r="J24" s="110"/>
    </row>
    <row r="25" spans="1:10" ht="24" customHeight="1">
      <c r="A25" s="20">
        <v>3</v>
      </c>
      <c r="B25" s="953"/>
      <c r="C25" s="407"/>
      <c r="D25" s="954">
        <v>0</v>
      </c>
      <c r="E25" s="955"/>
      <c r="F25" s="954">
        <v>0</v>
      </c>
      <c r="G25" s="955"/>
      <c r="H25" s="960">
        <f>+MAX(0,D25-F25)</f>
        <v>0</v>
      </c>
      <c r="I25" s="961"/>
      <c r="J25" s="110"/>
    </row>
    <row r="26" spans="1:10" ht="24" customHeight="1">
      <c r="A26" s="20">
        <v>4</v>
      </c>
      <c r="B26" s="953"/>
      <c r="C26" s="407"/>
      <c r="D26" s="954">
        <v>0</v>
      </c>
      <c r="E26" s="955"/>
      <c r="F26" s="954">
        <v>0</v>
      </c>
      <c r="G26" s="955"/>
      <c r="H26" s="960">
        <f>+MAX(0,D26-F26)</f>
        <v>0</v>
      </c>
      <c r="I26" s="961"/>
      <c r="J26" s="110"/>
    </row>
    <row r="27" spans="1:10" ht="24" customHeight="1" thickBot="1">
      <c r="A27" s="952" t="s">
        <v>22</v>
      </c>
      <c r="B27" s="603"/>
      <c r="C27" s="536"/>
      <c r="D27" s="958"/>
      <c r="E27" s="959"/>
      <c r="F27" s="958"/>
      <c r="G27" s="959"/>
      <c r="H27" s="956">
        <f>SUM(H23:H26)</f>
        <v>0</v>
      </c>
      <c r="I27" s="957"/>
      <c r="J27" s="21" t="s">
        <v>55</v>
      </c>
    </row>
    <row r="28" spans="1:10" ht="15.75" customHeight="1" thickBot="1">
      <c r="A28" s="969"/>
      <c r="B28" s="469"/>
      <c r="C28" s="469"/>
      <c r="D28" s="469"/>
      <c r="E28" s="469"/>
      <c r="F28" s="469"/>
      <c r="G28" s="469"/>
      <c r="H28" s="469"/>
      <c r="I28" s="469"/>
      <c r="J28" s="469"/>
    </row>
    <row r="29" spans="1:10" ht="15.75" customHeight="1">
      <c r="A29" s="891"/>
      <c r="B29" s="592"/>
      <c r="C29" s="592"/>
      <c r="D29" s="592"/>
      <c r="E29" s="592"/>
      <c r="F29" s="970"/>
      <c r="G29" s="962" t="s">
        <v>65</v>
      </c>
      <c r="H29" s="963"/>
      <c r="I29" s="962" t="s">
        <v>75</v>
      </c>
      <c r="J29" s="964"/>
    </row>
    <row r="30" spans="1:10" ht="24" customHeight="1">
      <c r="A30" s="20">
        <v>207</v>
      </c>
      <c r="B30" s="799" t="s">
        <v>379</v>
      </c>
      <c r="C30" s="799"/>
      <c r="D30" s="799"/>
      <c r="E30" s="799"/>
      <c r="F30" s="800"/>
      <c r="G30" s="843">
        <f>+SUM(D23:E26)</f>
        <v>0</v>
      </c>
      <c r="H30" s="574"/>
      <c r="I30" s="967"/>
      <c r="J30" s="496"/>
    </row>
    <row r="31" spans="1:10" ht="24" customHeight="1">
      <c r="A31" s="20">
        <v>208</v>
      </c>
      <c r="B31" s="799" t="s">
        <v>287</v>
      </c>
      <c r="C31" s="799"/>
      <c r="D31" s="799"/>
      <c r="E31" s="799"/>
      <c r="F31" s="800"/>
      <c r="G31" s="843">
        <f>+G30-H27</f>
        <v>0</v>
      </c>
      <c r="H31" s="574"/>
      <c r="I31" s="967"/>
      <c r="J31" s="496"/>
    </row>
    <row r="32" spans="1:59" s="97" customFormat="1" ht="24" customHeight="1" thickBot="1">
      <c r="A32" s="19">
        <v>209</v>
      </c>
      <c r="B32" s="974" t="s">
        <v>27</v>
      </c>
      <c r="C32" s="974"/>
      <c r="D32" s="974"/>
      <c r="E32" s="974"/>
      <c r="F32" s="975"/>
      <c r="G32" s="854">
        <f>IF(G30&gt;800000,T("LIMIT"),+G30-G31)</f>
        <v>0</v>
      </c>
      <c r="H32" s="590"/>
      <c r="I32" s="968"/>
      <c r="J32" s="504"/>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row>
    <row r="33" spans="1:10" ht="10.5" customHeight="1">
      <c r="A33" s="989" t="s">
        <v>473</v>
      </c>
      <c r="B33" s="831"/>
      <c r="C33" s="831"/>
      <c r="D33" s="831"/>
      <c r="E33" s="831"/>
      <c r="F33" s="831"/>
      <c r="G33" s="831"/>
      <c r="H33" s="831"/>
      <c r="I33" s="831"/>
      <c r="J33" s="831"/>
    </row>
    <row r="34" spans="1:10" ht="30" customHeight="1">
      <c r="A34" s="990" t="s">
        <v>195</v>
      </c>
      <c r="B34" s="991"/>
      <c r="C34" s="991"/>
      <c r="D34" s="991"/>
      <c r="E34" s="991"/>
      <c r="F34" s="991"/>
      <c r="G34" s="991"/>
      <c r="H34" s="991"/>
      <c r="I34" s="991"/>
      <c r="J34" s="991"/>
    </row>
    <row r="35" spans="1:10" ht="12.75" customHeight="1">
      <c r="A35" s="994" t="str">
        <f>+DAP1!A46</f>
        <v>Formulář zpracovala ASPEKT HM, daňová, účetní a auditorská kancelář, www.danovapriznani.cz, business.center.cz</v>
      </c>
      <c r="B35" s="995"/>
      <c r="C35" s="995"/>
      <c r="D35" s="995"/>
      <c r="E35" s="995"/>
      <c r="F35" s="995"/>
      <c r="G35" s="995"/>
      <c r="H35" s="995"/>
      <c r="I35" s="995"/>
      <c r="J35" s="995"/>
    </row>
    <row r="36" spans="1:10" ht="12.75" customHeight="1">
      <c r="A36" s="842" t="s">
        <v>489</v>
      </c>
      <c r="B36" s="842"/>
      <c r="C36" s="842"/>
      <c r="D36" s="842"/>
      <c r="E36" s="842"/>
      <c r="F36" s="842"/>
      <c r="G36" s="842"/>
      <c r="H36" s="842"/>
      <c r="I36" s="842"/>
      <c r="J36" s="842"/>
    </row>
    <row r="37" spans="1:10" ht="12" customHeight="1">
      <c r="A37" s="840" t="s">
        <v>298</v>
      </c>
      <c r="B37" s="840"/>
      <c r="C37" s="840"/>
      <c r="D37" s="840"/>
      <c r="E37" s="840"/>
      <c r="F37" s="840"/>
      <c r="G37" s="840"/>
      <c r="H37" s="359"/>
      <c r="I37" s="359"/>
      <c r="J37" s="359"/>
    </row>
    <row r="38" spans="1:10" ht="12.75">
      <c r="A38" s="83"/>
      <c r="B38" s="83"/>
      <c r="C38" s="83"/>
      <c r="D38" s="83"/>
      <c r="E38" s="83"/>
      <c r="F38" s="83"/>
      <c r="G38" s="83"/>
      <c r="H38" s="83"/>
      <c r="I38" s="83"/>
      <c r="J38" s="83"/>
    </row>
    <row r="39" spans="1:10" ht="12.75">
      <c r="A39" s="83"/>
      <c r="B39" s="83"/>
      <c r="C39" s="83"/>
      <c r="D39" s="83"/>
      <c r="E39" s="83"/>
      <c r="F39" s="83"/>
      <c r="G39" s="83"/>
      <c r="H39" s="83"/>
      <c r="I39" s="83"/>
      <c r="J39" s="83"/>
    </row>
    <row r="40" spans="1:10" ht="12.75">
      <c r="A40" s="83"/>
      <c r="B40" s="83"/>
      <c r="C40" s="83"/>
      <c r="D40" s="83"/>
      <c r="E40" s="83"/>
      <c r="F40" s="83"/>
      <c r="G40" s="83"/>
      <c r="H40" s="83"/>
      <c r="I40" s="83"/>
      <c r="J40" s="83"/>
    </row>
    <row r="41" spans="1:10" ht="12.75">
      <c r="A41" s="83"/>
      <c r="B41" s="83"/>
      <c r="C41" s="83"/>
      <c r="D41" s="83"/>
      <c r="E41" s="83"/>
      <c r="F41" s="83"/>
      <c r="G41" s="83"/>
      <c r="H41" s="83"/>
      <c r="I41" s="83"/>
      <c r="J41" s="83"/>
    </row>
    <row r="42" spans="1:10" ht="12.75">
      <c r="A42" s="83"/>
      <c r="B42" s="83"/>
      <c r="C42" s="83"/>
      <c r="D42" s="83"/>
      <c r="E42" s="83"/>
      <c r="F42" s="83"/>
      <c r="G42" s="83"/>
      <c r="H42" s="83"/>
      <c r="I42" s="83"/>
      <c r="J42" s="83"/>
    </row>
    <row r="43" spans="1:10" ht="12.75">
      <c r="A43" s="83"/>
      <c r="B43" s="83"/>
      <c r="C43" s="83"/>
      <c r="D43" s="83"/>
      <c r="E43" s="83"/>
      <c r="F43" s="83"/>
      <c r="G43" s="83"/>
      <c r="H43" s="83"/>
      <c r="I43" s="83"/>
      <c r="J43" s="83"/>
    </row>
    <row r="44" spans="1:10" ht="12.75">
      <c r="A44" s="83"/>
      <c r="B44" s="83"/>
      <c r="C44" s="83"/>
      <c r="D44" s="83"/>
      <c r="E44" s="83"/>
      <c r="F44" s="83"/>
      <c r="G44" s="83"/>
      <c r="H44" s="83"/>
      <c r="I44" s="83"/>
      <c r="J44" s="83"/>
    </row>
    <row r="45" spans="1:10" ht="12.75">
      <c r="A45" s="83"/>
      <c r="B45" s="83"/>
      <c r="C45" s="83"/>
      <c r="D45" s="83"/>
      <c r="E45" s="83"/>
      <c r="F45" s="83"/>
      <c r="G45" s="83"/>
      <c r="H45" s="83"/>
      <c r="I45" s="83"/>
      <c r="J45" s="83"/>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pans="1:10" ht="12.75">
      <c r="A81" s="83"/>
      <c r="B81" s="83"/>
      <c r="C81" s="83"/>
      <c r="D81" s="83"/>
      <c r="E81" s="83"/>
      <c r="F81" s="83"/>
      <c r="G81" s="83"/>
      <c r="H81" s="83"/>
      <c r="I81" s="83"/>
      <c r="J81" s="83"/>
    </row>
    <row r="82" spans="1:10" ht="12.75">
      <c r="A82" s="83"/>
      <c r="B82" s="83"/>
      <c r="C82" s="83"/>
      <c r="D82" s="83"/>
      <c r="E82" s="83"/>
      <c r="F82" s="83"/>
      <c r="G82" s="83"/>
      <c r="H82" s="83"/>
      <c r="I82" s="83"/>
      <c r="J82" s="83"/>
    </row>
    <row r="83" spans="1:10" ht="12.75">
      <c r="A83" s="83"/>
      <c r="B83" s="83"/>
      <c r="C83" s="83"/>
      <c r="D83" s="83"/>
      <c r="E83" s="83"/>
      <c r="F83" s="83"/>
      <c r="G83" s="83"/>
      <c r="H83" s="83"/>
      <c r="I83" s="83"/>
      <c r="J83" s="83"/>
    </row>
    <row r="84" spans="1:10" ht="12.75">
      <c r="A84" s="83"/>
      <c r="B84" s="83"/>
      <c r="C84" s="83"/>
      <c r="D84" s="83"/>
      <c r="E84" s="83"/>
      <c r="F84" s="83"/>
      <c r="G84" s="83"/>
      <c r="H84" s="83"/>
      <c r="I84" s="83"/>
      <c r="J84" s="83"/>
    </row>
    <row r="85" spans="1:10" ht="12.75">
      <c r="A85" s="83"/>
      <c r="B85" s="83"/>
      <c r="C85" s="83"/>
      <c r="D85" s="83"/>
      <c r="E85" s="83"/>
      <c r="F85" s="83"/>
      <c r="G85" s="83"/>
      <c r="H85" s="83"/>
      <c r="I85" s="83"/>
      <c r="J85" s="83"/>
    </row>
    <row r="86" spans="1:10" ht="12.75">
      <c r="A86" s="83"/>
      <c r="B86" s="83"/>
      <c r="C86" s="83"/>
      <c r="D86" s="83"/>
      <c r="E86" s="83"/>
      <c r="F86" s="83"/>
      <c r="G86" s="83"/>
      <c r="H86" s="83"/>
      <c r="I86" s="83"/>
      <c r="J86" s="83"/>
    </row>
    <row r="87" spans="1:10" ht="12.75">
      <c r="A87" s="83"/>
      <c r="B87" s="83"/>
      <c r="C87" s="83"/>
      <c r="D87" s="83"/>
      <c r="E87" s="83"/>
      <c r="F87" s="83"/>
      <c r="G87" s="83"/>
      <c r="H87" s="83"/>
      <c r="I87" s="83"/>
      <c r="J87" s="83"/>
    </row>
    <row r="88" spans="1:10" ht="12.75">
      <c r="A88" s="83"/>
      <c r="B88" s="83"/>
      <c r="C88" s="83"/>
      <c r="D88" s="83"/>
      <c r="E88" s="83"/>
      <c r="F88" s="83"/>
      <c r="G88" s="83"/>
      <c r="H88" s="83"/>
      <c r="I88" s="83"/>
      <c r="J88" s="83"/>
    </row>
    <row r="89" spans="1:10" ht="12.75">
      <c r="A89" s="83"/>
      <c r="B89" s="83"/>
      <c r="C89" s="83"/>
      <c r="D89" s="83"/>
      <c r="E89" s="83"/>
      <c r="F89" s="83"/>
      <c r="G89" s="83"/>
      <c r="H89" s="83"/>
      <c r="I89" s="83"/>
      <c r="J89" s="83"/>
    </row>
    <row r="90" spans="1:10" ht="12.75">
      <c r="A90" s="83"/>
      <c r="B90" s="83"/>
      <c r="C90" s="83"/>
      <c r="D90" s="83"/>
      <c r="E90" s="83"/>
      <c r="F90" s="83"/>
      <c r="G90" s="83"/>
      <c r="H90" s="83"/>
      <c r="I90" s="83"/>
      <c r="J90" s="83"/>
    </row>
    <row r="91" spans="1:10" ht="12.75">
      <c r="A91" s="83"/>
      <c r="B91" s="83"/>
      <c r="C91" s="83"/>
      <c r="D91" s="83"/>
      <c r="E91" s="83"/>
      <c r="F91" s="83"/>
      <c r="G91" s="83"/>
      <c r="H91" s="83"/>
      <c r="I91" s="83"/>
      <c r="J91" s="83"/>
    </row>
    <row r="92" spans="1:10" ht="12.75">
      <c r="A92" s="83"/>
      <c r="B92" s="83"/>
      <c r="C92" s="83"/>
      <c r="D92" s="83"/>
      <c r="E92" s="83"/>
      <c r="F92" s="83"/>
      <c r="G92" s="83"/>
      <c r="H92" s="83"/>
      <c r="I92" s="83"/>
      <c r="J92" s="83"/>
    </row>
    <row r="93" spans="1:10" ht="12.75">
      <c r="A93" s="83"/>
      <c r="B93" s="83"/>
      <c r="C93" s="83"/>
      <c r="D93" s="83"/>
      <c r="E93" s="83"/>
      <c r="F93" s="83"/>
      <c r="G93" s="83"/>
      <c r="H93" s="83"/>
      <c r="I93" s="83"/>
      <c r="J93" s="83"/>
    </row>
    <row r="94" spans="1:10" ht="12.75">
      <c r="A94" s="83"/>
      <c r="B94" s="83"/>
      <c r="C94" s="83"/>
      <c r="D94" s="83"/>
      <c r="E94" s="83"/>
      <c r="F94" s="83"/>
      <c r="G94" s="83"/>
      <c r="H94" s="83"/>
      <c r="I94" s="83"/>
      <c r="J94" s="83"/>
    </row>
    <row r="95" spans="1:10" ht="12.75">
      <c r="A95" s="83"/>
      <c r="B95" s="83"/>
      <c r="C95" s="83"/>
      <c r="D95" s="83"/>
      <c r="E95" s="83"/>
      <c r="F95" s="83"/>
      <c r="G95" s="83"/>
      <c r="H95" s="83"/>
      <c r="I95" s="83"/>
      <c r="J95" s="83"/>
    </row>
    <row r="96" spans="1:10" ht="12.75">
      <c r="A96" s="83"/>
      <c r="B96" s="83"/>
      <c r="C96" s="83"/>
      <c r="D96" s="83"/>
      <c r="E96" s="83"/>
      <c r="F96" s="83"/>
      <c r="G96" s="83"/>
      <c r="H96" s="83"/>
      <c r="I96" s="83"/>
      <c r="J96" s="83"/>
    </row>
    <row r="97" spans="1:10" ht="12.75">
      <c r="A97" s="83"/>
      <c r="B97" s="83"/>
      <c r="C97" s="83"/>
      <c r="D97" s="83"/>
      <c r="E97" s="83"/>
      <c r="F97" s="83"/>
      <c r="G97" s="83"/>
      <c r="H97" s="83"/>
      <c r="I97" s="83"/>
      <c r="J97" s="83"/>
    </row>
    <row r="98" spans="1:10" ht="12.75">
      <c r="A98" s="83"/>
      <c r="B98" s="83"/>
      <c r="C98" s="83"/>
      <c r="D98" s="83"/>
      <c r="E98" s="83"/>
      <c r="F98" s="83"/>
      <c r="G98" s="83"/>
      <c r="H98" s="83"/>
      <c r="I98" s="83"/>
      <c r="J98" s="83"/>
    </row>
    <row r="99" spans="1:10" ht="12.75">
      <c r="A99" s="83"/>
      <c r="B99" s="83"/>
      <c r="C99" s="83"/>
      <c r="D99" s="83"/>
      <c r="E99" s="83"/>
      <c r="F99" s="83"/>
      <c r="G99" s="83"/>
      <c r="H99" s="83"/>
      <c r="I99" s="83"/>
      <c r="J99" s="83"/>
    </row>
    <row r="100" spans="1:10" ht="12.75">
      <c r="A100" s="83"/>
      <c r="B100" s="83"/>
      <c r="C100" s="83"/>
      <c r="D100" s="83"/>
      <c r="E100" s="83"/>
      <c r="F100" s="83"/>
      <c r="G100" s="83"/>
      <c r="H100" s="83"/>
      <c r="I100" s="83"/>
      <c r="J100" s="83"/>
    </row>
    <row r="101" spans="1:10" ht="12.75">
      <c r="A101" s="83"/>
      <c r="B101" s="83"/>
      <c r="C101" s="83"/>
      <c r="D101" s="83"/>
      <c r="E101" s="83"/>
      <c r="F101" s="83"/>
      <c r="G101" s="83"/>
      <c r="H101" s="83"/>
      <c r="I101" s="83"/>
      <c r="J101" s="83"/>
    </row>
    <row r="102" spans="1:10" ht="12.75">
      <c r="A102" s="83"/>
      <c r="B102" s="83"/>
      <c r="C102" s="83"/>
      <c r="D102" s="83"/>
      <c r="E102" s="83"/>
      <c r="F102" s="83"/>
      <c r="G102" s="83"/>
      <c r="H102" s="83"/>
      <c r="I102" s="83"/>
      <c r="J102" s="83"/>
    </row>
    <row r="103" spans="1:10" ht="12.75">
      <c r="A103" s="83"/>
      <c r="B103" s="83"/>
      <c r="C103" s="83"/>
      <c r="D103" s="83"/>
      <c r="E103" s="83"/>
      <c r="F103" s="83"/>
      <c r="G103" s="83"/>
      <c r="H103" s="83"/>
      <c r="I103" s="83"/>
      <c r="J103" s="83"/>
    </row>
    <row r="104" spans="1:10" ht="12.75">
      <c r="A104" s="83"/>
      <c r="B104" s="83"/>
      <c r="C104" s="83"/>
      <c r="D104" s="83"/>
      <c r="E104" s="83"/>
      <c r="F104" s="83"/>
      <c r="G104" s="83"/>
      <c r="H104" s="83"/>
      <c r="I104" s="83"/>
      <c r="J104" s="83"/>
    </row>
    <row r="105" spans="1:10" ht="12.75">
      <c r="A105" s="83"/>
      <c r="B105" s="83"/>
      <c r="C105" s="83"/>
      <c r="D105" s="83"/>
      <c r="E105" s="83"/>
      <c r="F105" s="83"/>
      <c r="G105" s="83"/>
      <c r="H105" s="83"/>
      <c r="I105" s="83"/>
      <c r="J105" s="83"/>
    </row>
    <row r="106" spans="1:10" ht="12.75">
      <c r="A106" s="83"/>
      <c r="B106" s="83"/>
      <c r="C106" s="83"/>
      <c r="D106" s="83"/>
      <c r="E106" s="83"/>
      <c r="F106" s="83"/>
      <c r="G106" s="83"/>
      <c r="H106" s="83"/>
      <c r="I106" s="83"/>
      <c r="J106" s="83"/>
    </row>
    <row r="107" spans="1:10" ht="12.75">
      <c r="A107" s="83"/>
      <c r="B107" s="83"/>
      <c r="C107" s="83"/>
      <c r="D107" s="83"/>
      <c r="E107" s="83"/>
      <c r="F107" s="83"/>
      <c r="G107" s="83"/>
      <c r="H107" s="83"/>
      <c r="I107" s="83"/>
      <c r="J107" s="83"/>
    </row>
    <row r="108" spans="1:10" ht="12.75">
      <c r="A108" s="83"/>
      <c r="B108" s="83"/>
      <c r="C108" s="83"/>
      <c r="D108" s="83"/>
      <c r="E108" s="83"/>
      <c r="F108" s="83"/>
      <c r="G108" s="83"/>
      <c r="H108" s="83"/>
      <c r="I108" s="83"/>
      <c r="J108" s="83"/>
    </row>
    <row r="109" spans="1:10" ht="12.75">
      <c r="A109" s="83"/>
      <c r="B109" s="83"/>
      <c r="C109" s="83"/>
      <c r="D109" s="83"/>
      <c r="E109" s="83"/>
      <c r="F109" s="83"/>
      <c r="G109" s="83"/>
      <c r="H109" s="83"/>
      <c r="I109" s="83"/>
      <c r="J109" s="83"/>
    </row>
    <row r="110" spans="1:10" ht="12.75">
      <c r="A110" s="83"/>
      <c r="B110" s="83"/>
      <c r="C110" s="83"/>
      <c r="D110" s="83"/>
      <c r="E110" s="83"/>
      <c r="F110" s="83"/>
      <c r="G110" s="83"/>
      <c r="H110" s="83"/>
      <c r="I110" s="83"/>
      <c r="J110" s="83"/>
    </row>
    <row r="111" spans="1:10" ht="12.75">
      <c r="A111" s="83"/>
      <c r="B111" s="83"/>
      <c r="C111" s="83"/>
      <c r="D111" s="83"/>
      <c r="E111" s="83"/>
      <c r="F111" s="83"/>
      <c r="G111" s="83"/>
      <c r="H111" s="83"/>
      <c r="I111" s="83"/>
      <c r="J111" s="83"/>
    </row>
    <row r="112" spans="1:10" ht="12.75">
      <c r="A112" s="83"/>
      <c r="B112" s="83"/>
      <c r="C112" s="83"/>
      <c r="D112" s="83"/>
      <c r="E112" s="83"/>
      <c r="F112" s="83"/>
      <c r="G112" s="83"/>
      <c r="H112" s="83"/>
      <c r="I112" s="83"/>
      <c r="J112" s="83"/>
    </row>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sheetData>
  <sheetProtection password="EF65" sheet="1" objects="1" scenarios="1"/>
  <mergeCells count="87">
    <mergeCell ref="A18:J18"/>
    <mergeCell ref="A17:B17"/>
    <mergeCell ref="F17:G17"/>
    <mergeCell ref="C17:E17"/>
    <mergeCell ref="H17:J17"/>
    <mergeCell ref="A37:J37"/>
    <mergeCell ref="A4:J4"/>
    <mergeCell ref="A33:J33"/>
    <mergeCell ref="A34:J34"/>
    <mergeCell ref="G9:H9"/>
    <mergeCell ref="I9:J9"/>
    <mergeCell ref="A35:J35"/>
    <mergeCell ref="F7:I7"/>
    <mergeCell ref="A8:J8"/>
    <mergeCell ref="A9:F9"/>
    <mergeCell ref="A5:J5"/>
    <mergeCell ref="A6:J6"/>
    <mergeCell ref="I1:J1"/>
    <mergeCell ref="G1:H1"/>
    <mergeCell ref="A1:F1"/>
    <mergeCell ref="A2:G2"/>
    <mergeCell ref="H2:J2"/>
    <mergeCell ref="A3:J3"/>
    <mergeCell ref="A7:C7"/>
    <mergeCell ref="G10:H10"/>
    <mergeCell ref="I10:J10"/>
    <mergeCell ref="G13:H13"/>
    <mergeCell ref="I13:J13"/>
    <mergeCell ref="G11:H11"/>
    <mergeCell ref="I11:J11"/>
    <mergeCell ref="G12:H12"/>
    <mergeCell ref="I12:J12"/>
    <mergeCell ref="B10:F10"/>
    <mergeCell ref="B11:F11"/>
    <mergeCell ref="B12:F12"/>
    <mergeCell ref="B13:F13"/>
    <mergeCell ref="B31:F31"/>
    <mergeCell ref="B14:F14"/>
    <mergeCell ref="B15:F15"/>
    <mergeCell ref="A16:J16"/>
    <mergeCell ref="G14:H14"/>
    <mergeCell ref="I14:J14"/>
    <mergeCell ref="G15:H15"/>
    <mergeCell ref="B32:F32"/>
    <mergeCell ref="A19:J19"/>
    <mergeCell ref="A20:J20"/>
    <mergeCell ref="D23:E23"/>
    <mergeCell ref="D24:E24"/>
    <mergeCell ref="G30:H30"/>
    <mergeCell ref="I30:J30"/>
    <mergeCell ref="F21:G21"/>
    <mergeCell ref="F22:G22"/>
    <mergeCell ref="H23:I23"/>
    <mergeCell ref="I15:J15"/>
    <mergeCell ref="G31:H31"/>
    <mergeCell ref="I31:J31"/>
    <mergeCell ref="G32:H32"/>
    <mergeCell ref="I32:J32"/>
    <mergeCell ref="A28:J28"/>
    <mergeCell ref="B30:F30"/>
    <mergeCell ref="A29:F29"/>
    <mergeCell ref="H21:I21"/>
    <mergeCell ref="H22:I22"/>
    <mergeCell ref="H24:I24"/>
    <mergeCell ref="G29:H29"/>
    <mergeCell ref="I29:J29"/>
    <mergeCell ref="F23:G23"/>
    <mergeCell ref="F24:G24"/>
    <mergeCell ref="F25:G25"/>
    <mergeCell ref="F26:G26"/>
    <mergeCell ref="D25:E25"/>
    <mergeCell ref="D26:E26"/>
    <mergeCell ref="H27:I27"/>
    <mergeCell ref="F27:G27"/>
    <mergeCell ref="D27:E27"/>
    <mergeCell ref="H25:I25"/>
    <mergeCell ref="H26:I26"/>
    <mergeCell ref="A36:J36"/>
    <mergeCell ref="A21:C21"/>
    <mergeCell ref="A22:C22"/>
    <mergeCell ref="D21:E21"/>
    <mergeCell ref="D22:E22"/>
    <mergeCell ref="A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C7" sqref="C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807" t="s">
        <v>497</v>
      </c>
      <c r="B1" s="359"/>
      <c r="C1" s="359"/>
      <c r="D1" s="986" t="s">
        <v>64</v>
      </c>
      <c r="E1" s="1030"/>
      <c r="F1" s="795"/>
      <c r="G1" s="187">
        <f>+2Př!I1</f>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30" t="s">
        <v>490</v>
      </c>
      <c r="B2" s="830"/>
      <c r="C2" s="830"/>
      <c r="D2" s="830"/>
      <c r="E2" s="830"/>
      <c r="F2" s="83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821" t="s">
        <v>84</v>
      </c>
      <c r="B3" s="449"/>
      <c r="C3" s="449"/>
      <c r="D3" s="449"/>
      <c r="E3" s="449"/>
      <c r="F3" s="449"/>
      <c r="G3" s="449"/>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24" customHeight="1">
      <c r="A4" s="1010" t="s">
        <v>190</v>
      </c>
      <c r="B4" s="988"/>
      <c r="C4" s="988"/>
      <c r="D4" s="988"/>
      <c r="E4" s="988"/>
      <c r="F4" s="988"/>
      <c r="G4" s="988"/>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24" customHeight="1">
      <c r="A5" s="1018" t="s">
        <v>99</v>
      </c>
      <c r="B5" s="1019"/>
      <c r="C5" s="1019"/>
      <c r="D5" s="1019"/>
      <c r="E5" s="1019"/>
      <c r="F5" s="1019"/>
      <c r="G5" s="1019"/>
    </row>
    <row r="6" spans="1:7" ht="36" customHeight="1">
      <c r="A6" s="1020" t="s">
        <v>491</v>
      </c>
      <c r="B6" s="471"/>
      <c r="C6" s="471"/>
      <c r="D6" s="471"/>
      <c r="E6" s="471"/>
      <c r="F6" s="471"/>
      <c r="G6" s="471"/>
    </row>
    <row r="7" spans="1:7" ht="15" customHeight="1">
      <c r="A7" s="1020" t="s">
        <v>237</v>
      </c>
      <c r="B7" s="773"/>
      <c r="C7" s="152"/>
      <c r="D7" s="1021"/>
      <c r="E7" s="471"/>
      <c r="F7" s="471"/>
      <c r="G7" s="471"/>
    </row>
    <row r="8" spans="1:7" ht="7.5" customHeight="1" thickBot="1">
      <c r="A8" s="1022"/>
      <c r="B8" s="1023"/>
      <c r="C8" s="1023"/>
      <c r="D8" s="1023"/>
      <c r="E8" s="1023"/>
      <c r="F8" s="1023"/>
      <c r="G8" s="1023"/>
    </row>
    <row r="9" spans="1:7" ht="15" customHeight="1">
      <c r="A9" s="1013"/>
      <c r="B9" s="469"/>
      <c r="C9" s="469"/>
      <c r="D9" s="469"/>
      <c r="E9" s="1014"/>
      <c r="F9" s="1016" t="s">
        <v>245</v>
      </c>
      <c r="G9" s="1017"/>
    </row>
    <row r="10" spans="1:7" ht="15" customHeight="1">
      <c r="A10" s="1015"/>
      <c r="B10" s="430"/>
      <c r="C10" s="430"/>
      <c r="D10" s="430"/>
      <c r="E10" s="431"/>
      <c r="F10" s="85" t="s">
        <v>65</v>
      </c>
      <c r="G10" s="96" t="s">
        <v>75</v>
      </c>
    </row>
    <row r="11" spans="1:7" ht="24" customHeight="1">
      <c r="A11" s="49">
        <v>321</v>
      </c>
      <c r="B11" s="1011" t="s">
        <v>238</v>
      </c>
      <c r="C11" s="1011"/>
      <c r="D11" s="1011"/>
      <c r="E11" s="1012"/>
      <c r="F11" s="119">
        <v>0</v>
      </c>
      <c r="G11" s="74"/>
    </row>
    <row r="12" spans="1:7" ht="24" customHeight="1">
      <c r="A12" s="49">
        <v>322</v>
      </c>
      <c r="B12" s="1011" t="s">
        <v>239</v>
      </c>
      <c r="C12" s="1011"/>
      <c r="D12" s="1011"/>
      <c r="E12" s="1012"/>
      <c r="F12" s="119">
        <v>0</v>
      </c>
      <c r="G12" s="74"/>
    </row>
    <row r="13" spans="1:7" ht="24" customHeight="1">
      <c r="A13" s="49">
        <v>323</v>
      </c>
      <c r="B13" s="1011" t="s">
        <v>21</v>
      </c>
      <c r="C13" s="1011"/>
      <c r="D13" s="1011"/>
      <c r="E13" s="1012"/>
      <c r="F13" s="119">
        <v>0</v>
      </c>
      <c r="G13" s="74"/>
    </row>
    <row r="14" spans="1:7" ht="24" customHeight="1">
      <c r="A14" s="49">
        <v>324</v>
      </c>
      <c r="B14" s="1011" t="s">
        <v>511</v>
      </c>
      <c r="C14" s="1011"/>
      <c r="D14" s="1011"/>
      <c r="E14" s="1012"/>
      <c r="F14" s="287">
        <f>ROUND(+IF(+IF(IF(DAP2!E18=0,0,(F11-F12)/DAP2!E18)&lt;0,0,IF(DAP2!E18=0,0,(F11-F12)/DAP2!E18))&gt;1,1,+IF(IF(DAP2!E18=0,0,(F11-F12)/DAP2!E18)&lt;0,0,IF(DAP2!E18=0,0,(F11-F12)/DAP2!E18))),4)</f>
        <v>0</v>
      </c>
      <c r="G14" s="74"/>
    </row>
    <row r="15" spans="1:7" ht="24" customHeight="1">
      <c r="A15" s="49">
        <v>325</v>
      </c>
      <c r="B15" s="1011" t="s">
        <v>492</v>
      </c>
      <c r="C15" s="1011"/>
      <c r="D15" s="1011"/>
      <c r="E15" s="1012"/>
      <c r="F15" s="310">
        <f>ROUND(+DAP2!F36*3Př!F14,2)</f>
        <v>0</v>
      </c>
      <c r="G15" s="74"/>
    </row>
    <row r="16" spans="1:7" ht="24" customHeight="1" thickBot="1">
      <c r="A16" s="51">
        <v>326</v>
      </c>
      <c r="B16" s="1026" t="s">
        <v>57</v>
      </c>
      <c r="C16" s="1026"/>
      <c r="D16" s="1026"/>
      <c r="E16" s="1027"/>
      <c r="F16" s="311">
        <f>+MIN(F13,F15)</f>
        <v>0</v>
      </c>
      <c r="G16" s="94"/>
    </row>
    <row r="17" spans="1:7" ht="24" customHeight="1" thickBot="1">
      <c r="A17" s="90">
        <v>327</v>
      </c>
      <c r="B17" s="1032" t="s">
        <v>58</v>
      </c>
      <c r="C17" s="1032"/>
      <c r="D17" s="1032"/>
      <c r="E17" s="1033"/>
      <c r="F17" s="312">
        <f>+F13-F16</f>
        <v>0</v>
      </c>
      <c r="G17" s="95"/>
    </row>
    <row r="18" spans="1:7" ht="24" customHeight="1" thickBot="1">
      <c r="A18" s="90">
        <v>328</v>
      </c>
      <c r="B18" s="1032" t="s">
        <v>196</v>
      </c>
      <c r="C18" s="1032"/>
      <c r="D18" s="1032"/>
      <c r="E18" s="1033"/>
      <c r="F18" s="313">
        <f>+F16+3Př_a!F17</f>
        <v>0</v>
      </c>
      <c r="G18" s="95"/>
    </row>
    <row r="19" spans="1:7" ht="24" customHeight="1" thickBot="1">
      <c r="A19" s="90">
        <v>329</v>
      </c>
      <c r="B19" s="1032" t="s">
        <v>197</v>
      </c>
      <c r="C19" s="1032"/>
      <c r="D19" s="1032"/>
      <c r="E19" s="1033"/>
      <c r="F19" s="313">
        <f>+F17+3Př_a!F18</f>
        <v>0</v>
      </c>
      <c r="G19" s="95"/>
    </row>
    <row r="20" spans="1:7" ht="24" customHeight="1" thickBot="1">
      <c r="A20" s="1020"/>
      <c r="B20" s="471"/>
      <c r="C20" s="471"/>
      <c r="D20" s="471"/>
      <c r="E20" s="471"/>
      <c r="F20" s="471"/>
      <c r="G20" s="471"/>
    </row>
    <row r="21" spans="1:7" ht="24" customHeight="1" thickBot="1">
      <c r="A21" s="90">
        <v>330</v>
      </c>
      <c r="B21" s="1031" t="s">
        <v>162</v>
      </c>
      <c r="C21" s="1032"/>
      <c r="D21" s="1032"/>
      <c r="E21" s="1033"/>
      <c r="F21" s="312">
        <f>+IF(F11&gt;0,DAP2!F36+DAP2!F39-F18,0)</f>
        <v>0</v>
      </c>
      <c r="G21" s="95"/>
    </row>
    <row r="22" spans="1:7" ht="300" customHeight="1">
      <c r="A22" s="537"/>
      <c r="B22" s="508"/>
      <c r="C22" s="508"/>
      <c r="D22" s="508"/>
      <c r="E22" s="508"/>
      <c r="F22" s="508"/>
      <c r="G22" s="508"/>
    </row>
    <row r="23" spans="1:7" ht="15.75" customHeight="1">
      <c r="A23" s="1029" t="str">
        <f>+DAP1!A46</f>
        <v>Formulář zpracovala ASPEKT HM, daňová, účetní a auditorská kancelář, www.danovapriznani.cz, business.center.cz</v>
      </c>
      <c r="B23" s="1029"/>
      <c r="C23" s="1029"/>
      <c r="D23" s="1029"/>
      <c r="E23" s="1029"/>
      <c r="F23" s="1029"/>
      <c r="G23" s="1029"/>
    </row>
    <row r="24" spans="1:60" s="180" customFormat="1" ht="12" customHeight="1">
      <c r="A24" s="1028" t="s">
        <v>493</v>
      </c>
      <c r="B24" s="1028"/>
      <c r="C24" s="1028"/>
      <c r="D24" s="1028"/>
      <c r="E24" s="1028"/>
      <c r="F24" s="1028"/>
      <c r="G24" s="1028"/>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row>
    <row r="25" spans="1:7" ht="12.75">
      <c r="A25" s="1024" t="s">
        <v>298</v>
      </c>
      <c r="B25" s="1024"/>
      <c r="C25" s="1024"/>
      <c r="D25" s="1024"/>
      <c r="E25" s="1025"/>
      <c r="F25" s="1025"/>
      <c r="G25" s="1025"/>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sheetData>
  <sheetProtection password="EF65" sheet="1" objects="1" scenarios="1"/>
  <mergeCells count="27">
    <mergeCell ref="B21:E21"/>
    <mergeCell ref="B17:E17"/>
    <mergeCell ref="B18:E18"/>
    <mergeCell ref="B19:E19"/>
    <mergeCell ref="A1:C1"/>
    <mergeCell ref="A2:F2"/>
    <mergeCell ref="D1:F1"/>
    <mergeCell ref="A3:G3"/>
    <mergeCell ref="A25:G25"/>
    <mergeCell ref="B12:E12"/>
    <mergeCell ref="B13:E13"/>
    <mergeCell ref="B15:E15"/>
    <mergeCell ref="B16:E16"/>
    <mergeCell ref="A24:G24"/>
    <mergeCell ref="B14:E14"/>
    <mergeCell ref="A23:G23"/>
    <mergeCell ref="A22:G22"/>
    <mergeCell ref="A20:G20"/>
    <mergeCell ref="A4:G4"/>
    <mergeCell ref="B11:E11"/>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C8" sqref="C8"/>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3" customWidth="1"/>
  </cols>
  <sheetData>
    <row r="1" spans="1:58" s="150" customFormat="1" ht="16.5" thickBot="1">
      <c r="A1" s="807"/>
      <c r="B1" s="359"/>
      <c r="C1" s="359"/>
      <c r="D1" s="986" t="s">
        <v>119</v>
      </c>
      <c r="E1" s="1030"/>
      <c r="F1" s="795"/>
      <c r="G1" s="279">
        <v>1</v>
      </c>
      <c r="H1" s="83"/>
      <c r="I1" s="83"/>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row>
    <row r="2" spans="1:60" s="97" customFormat="1" ht="24" customHeight="1">
      <c r="A2" s="830"/>
      <c r="B2" s="830"/>
      <c r="C2" s="830"/>
      <c r="D2" s="830"/>
      <c r="E2" s="830"/>
      <c r="F2" s="830"/>
      <c r="G2" s="126"/>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039" t="s">
        <v>120</v>
      </c>
      <c r="B3" s="1040"/>
      <c r="C3" s="1040"/>
      <c r="D3" s="1040"/>
      <c r="E3" s="1040"/>
      <c r="F3" s="1040"/>
      <c r="G3" s="1040"/>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0" customFormat="1" ht="18" customHeight="1">
      <c r="A4" s="1041" t="s">
        <v>121</v>
      </c>
      <c r="B4" s="1042"/>
      <c r="C4" s="1042"/>
      <c r="D4" s="1042"/>
      <c r="E4" s="1042"/>
      <c r="F4" s="1042"/>
      <c r="G4" s="104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7" ht="18" customHeight="1">
      <c r="A5" s="1043" t="s">
        <v>435</v>
      </c>
      <c r="B5" s="1044"/>
      <c r="C5" s="1044"/>
      <c r="D5" s="1044"/>
      <c r="E5" s="1044"/>
      <c r="F5" s="1044"/>
      <c r="G5" s="1044"/>
    </row>
    <row r="6" spans="1:7" ht="18" customHeight="1">
      <c r="A6" s="1045" t="s">
        <v>510</v>
      </c>
      <c r="B6" s="1046"/>
      <c r="C6" s="1046"/>
      <c r="D6" s="1046"/>
      <c r="E6" s="1046"/>
      <c r="F6" s="1046"/>
      <c r="G6" s="1046"/>
    </row>
    <row r="7" spans="1:7" ht="18" customHeight="1">
      <c r="A7" s="1034"/>
      <c r="B7" s="1035"/>
      <c r="C7" s="1035"/>
      <c r="D7" s="1035"/>
      <c r="E7" s="1035"/>
      <c r="F7" s="1035"/>
      <c r="G7" s="1035"/>
    </row>
    <row r="8" spans="1:7" ht="24" customHeight="1">
      <c r="A8" s="1020" t="s">
        <v>237</v>
      </c>
      <c r="B8" s="773"/>
      <c r="C8" s="152"/>
      <c r="D8" s="1021"/>
      <c r="E8" s="471"/>
      <c r="F8" s="471"/>
      <c r="G8" s="471"/>
    </row>
    <row r="9" spans="1:7" ht="7.5" customHeight="1" thickBot="1">
      <c r="A9" s="1022"/>
      <c r="B9" s="1023"/>
      <c r="C9" s="1023"/>
      <c r="D9" s="1023"/>
      <c r="E9" s="1023"/>
      <c r="F9" s="1023"/>
      <c r="G9" s="1023"/>
    </row>
    <row r="10" spans="1:7" ht="15" customHeight="1">
      <c r="A10" s="1013"/>
      <c r="B10" s="469"/>
      <c r="C10" s="469"/>
      <c r="D10" s="469"/>
      <c r="E10" s="1014"/>
      <c r="F10" s="1016" t="s">
        <v>245</v>
      </c>
      <c r="G10" s="1017"/>
    </row>
    <row r="11" spans="1:7" ht="15" customHeight="1">
      <c r="A11" s="1015"/>
      <c r="B11" s="430"/>
      <c r="C11" s="430"/>
      <c r="D11" s="430"/>
      <c r="E11" s="431"/>
      <c r="F11" s="85" t="s">
        <v>65</v>
      </c>
      <c r="G11" s="96" t="s">
        <v>75</v>
      </c>
    </row>
    <row r="12" spans="1:7" ht="24" customHeight="1">
      <c r="A12" s="276">
        <v>321</v>
      </c>
      <c r="B12" s="1011" t="s">
        <v>238</v>
      </c>
      <c r="C12" s="1011"/>
      <c r="D12" s="1011"/>
      <c r="E12" s="1012"/>
      <c r="F12" s="119">
        <v>0</v>
      </c>
      <c r="G12" s="74"/>
    </row>
    <row r="13" spans="1:7" ht="24" customHeight="1">
      <c r="A13" s="276">
        <v>322</v>
      </c>
      <c r="B13" s="1011" t="s">
        <v>239</v>
      </c>
      <c r="C13" s="1011"/>
      <c r="D13" s="1011"/>
      <c r="E13" s="1012"/>
      <c r="F13" s="119">
        <v>0</v>
      </c>
      <c r="G13" s="74"/>
    </row>
    <row r="14" spans="1:7" ht="24" customHeight="1">
      <c r="A14" s="276">
        <v>323</v>
      </c>
      <c r="B14" s="1011" t="s">
        <v>21</v>
      </c>
      <c r="C14" s="1011"/>
      <c r="D14" s="1011"/>
      <c r="E14" s="1012"/>
      <c r="F14" s="119">
        <v>0</v>
      </c>
      <c r="G14" s="74"/>
    </row>
    <row r="15" spans="1:7" ht="24" customHeight="1">
      <c r="A15" s="276">
        <v>324</v>
      </c>
      <c r="B15" s="1011" t="s">
        <v>436</v>
      </c>
      <c r="C15" s="1011"/>
      <c r="D15" s="1011"/>
      <c r="E15" s="1012"/>
      <c r="F15" s="181">
        <f>+IF(+IF(IF(DAP2!E18=0,0,(F12-F13)/DAP2!E18)&lt;0,0,IF(DAP2!E18=0,0,(F12-F13)/DAP2!E18))&gt;1,1,+IF(IF(DAP2!E18=0,0,(F12-F13)/DAP2!E18)&lt;0,0,IF(DAP2!E18=0,0,(F12-F13)/DAP2!E18)))</f>
        <v>0</v>
      </c>
      <c r="G15" s="74"/>
    </row>
    <row r="16" spans="1:7" ht="24" customHeight="1">
      <c r="A16" s="276">
        <v>325</v>
      </c>
      <c r="B16" s="1011" t="s">
        <v>161</v>
      </c>
      <c r="C16" s="1011"/>
      <c r="D16" s="1011"/>
      <c r="E16" s="1012"/>
      <c r="F16" s="310">
        <f>ROUND(+DAP2!F36*F15,2)</f>
        <v>0</v>
      </c>
      <c r="G16" s="74"/>
    </row>
    <row r="17" spans="1:7" ht="24" customHeight="1" thickBot="1">
      <c r="A17" s="277">
        <v>326</v>
      </c>
      <c r="B17" s="1026" t="s">
        <v>57</v>
      </c>
      <c r="C17" s="1026"/>
      <c r="D17" s="1026"/>
      <c r="E17" s="1027"/>
      <c r="F17" s="311">
        <f>+MIN(F14,F16)</f>
        <v>0</v>
      </c>
      <c r="G17" s="94"/>
    </row>
    <row r="18" spans="1:7" ht="24" customHeight="1" thickBot="1">
      <c r="A18" s="278">
        <v>327</v>
      </c>
      <c r="B18" s="1031" t="s">
        <v>160</v>
      </c>
      <c r="C18" s="1032"/>
      <c r="D18" s="1032"/>
      <c r="E18" s="1033"/>
      <c r="F18" s="312">
        <f>+DAP2!F36+DAP2!F39-F17</f>
        <v>0</v>
      </c>
      <c r="G18" s="95"/>
    </row>
    <row r="19" spans="1:7" ht="24" customHeight="1">
      <c r="A19" s="1036" t="s">
        <v>122</v>
      </c>
      <c r="B19" s="1037"/>
      <c r="C19" s="1037"/>
      <c r="D19" s="1037"/>
      <c r="E19" s="1037"/>
      <c r="F19" s="1037"/>
      <c r="G19" s="1037"/>
    </row>
    <row r="20" spans="1:7" ht="330" customHeight="1">
      <c r="A20" s="1038"/>
      <c r="B20" s="484"/>
      <c r="C20" s="484"/>
      <c r="D20" s="484"/>
      <c r="E20" s="484"/>
      <c r="F20" s="484"/>
      <c r="G20" s="484"/>
    </row>
    <row r="21" spans="1:7" ht="15.75" customHeight="1">
      <c r="A21" s="1029" t="str">
        <f>+DAP1!A46</f>
        <v>Formulář zpracovala ASPEKT HM, daňová, účetní a auditorská kancelář, www.danovapriznani.cz, business.center.cz</v>
      </c>
      <c r="B21" s="1029"/>
      <c r="C21" s="1029"/>
      <c r="D21" s="1029"/>
      <c r="E21" s="1029"/>
      <c r="F21" s="1029"/>
      <c r="G21" s="1029"/>
    </row>
    <row r="22" spans="1:60" s="180" customFormat="1" ht="12" customHeight="1">
      <c r="A22" s="1028" t="s">
        <v>123</v>
      </c>
      <c r="B22" s="1028"/>
      <c r="C22" s="1028"/>
      <c r="D22" s="1028"/>
      <c r="E22" s="1028"/>
      <c r="F22" s="1028"/>
      <c r="G22" s="1028"/>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7" ht="12.75">
      <c r="A23" s="1024" t="s">
        <v>298</v>
      </c>
      <c r="B23" s="1024"/>
      <c r="C23" s="1024"/>
      <c r="D23" s="1024"/>
      <c r="E23" s="1025"/>
      <c r="F23" s="1025"/>
      <c r="G23" s="1025"/>
    </row>
    <row r="24" spans="1:7" ht="12.75">
      <c r="A24" s="83"/>
      <c r="B24" s="83"/>
      <c r="C24" s="83"/>
      <c r="D24" s="83"/>
      <c r="E24" s="83"/>
      <c r="F24" s="83"/>
      <c r="G24" s="83"/>
    </row>
    <row r="25" spans="1:7" ht="12.75">
      <c r="A25" s="83"/>
      <c r="B25" s="83"/>
      <c r="C25" s="83"/>
      <c r="D25" s="83"/>
      <c r="E25" s="83"/>
      <c r="F25" s="83"/>
      <c r="G25" s="83"/>
    </row>
    <row r="26" spans="1:7" ht="12.75">
      <c r="A26" s="83"/>
      <c r="B26" s="83"/>
      <c r="C26" s="83"/>
      <c r="D26" s="83"/>
      <c r="E26" s="83"/>
      <c r="F26" s="83"/>
      <c r="G26" s="83"/>
    </row>
    <row r="27" spans="1:7" ht="12.75">
      <c r="A27" s="83"/>
      <c r="B27" s="83"/>
      <c r="C27" s="83"/>
      <c r="D27" s="83"/>
      <c r="E27" s="83"/>
      <c r="F27" s="83"/>
      <c r="G27" s="83"/>
    </row>
    <row r="28" spans="1:7" ht="12.75">
      <c r="A28" s="83"/>
      <c r="B28" s="83"/>
      <c r="C28" s="83"/>
      <c r="D28" s="83"/>
      <c r="E28" s="83"/>
      <c r="F28" s="83"/>
      <c r="G28" s="83"/>
    </row>
    <row r="29" spans="1:7" ht="12.75">
      <c r="A29" s="83"/>
      <c r="B29" s="83"/>
      <c r="C29" s="83"/>
      <c r="D29" s="83"/>
      <c r="E29" s="83"/>
      <c r="F29" s="83"/>
      <c r="G29" s="83"/>
    </row>
    <row r="30" spans="1:7" ht="12.75">
      <c r="A30" s="83"/>
      <c r="B30" s="83"/>
      <c r="C30" s="83"/>
      <c r="D30" s="83"/>
      <c r="E30" s="83"/>
      <c r="F30" s="83"/>
      <c r="G30" s="83"/>
    </row>
    <row r="31" spans="1:7" ht="12.75">
      <c r="A31" s="83"/>
      <c r="B31" s="83"/>
      <c r="C31" s="83"/>
      <c r="D31" s="83"/>
      <c r="E31" s="83"/>
      <c r="F31" s="83"/>
      <c r="G31" s="83"/>
    </row>
    <row r="32" spans="1:7" ht="12.75">
      <c r="A32" s="83"/>
      <c r="B32" s="83"/>
      <c r="C32" s="83"/>
      <c r="D32" s="83"/>
      <c r="E32" s="83"/>
      <c r="F32" s="83"/>
      <c r="G32" s="83"/>
    </row>
    <row r="33" spans="1:7" ht="12.75">
      <c r="A33" s="83"/>
      <c r="B33" s="83"/>
      <c r="C33" s="83"/>
      <c r="D33" s="83"/>
      <c r="E33" s="83"/>
      <c r="F33" s="83"/>
      <c r="G33" s="83"/>
    </row>
    <row r="34" spans="1:7" ht="12.75">
      <c r="A34" s="83"/>
      <c r="B34" s="83"/>
      <c r="C34" s="83"/>
      <c r="D34" s="83"/>
      <c r="E34" s="83"/>
      <c r="F34" s="83"/>
      <c r="G34" s="83"/>
    </row>
    <row r="35" spans="1:7" ht="12.75">
      <c r="A35" s="83"/>
      <c r="B35" s="83"/>
      <c r="C35" s="83"/>
      <c r="D35" s="83"/>
      <c r="E35" s="83"/>
      <c r="F35" s="83"/>
      <c r="G35" s="83"/>
    </row>
    <row r="36" spans="1:7" ht="12.75">
      <c r="A36" s="83"/>
      <c r="B36" s="83"/>
      <c r="C36" s="83"/>
      <c r="D36" s="83"/>
      <c r="E36" s="83"/>
      <c r="F36" s="83"/>
      <c r="G36" s="83"/>
    </row>
    <row r="37" spans="1:7" ht="12.75">
      <c r="A37" s="83"/>
      <c r="B37" s="83"/>
      <c r="C37" s="83"/>
      <c r="D37" s="83"/>
      <c r="E37" s="83"/>
      <c r="F37" s="83"/>
      <c r="G37" s="83"/>
    </row>
    <row r="38" spans="1:7" ht="12.75">
      <c r="A38" s="83"/>
      <c r="B38" s="83"/>
      <c r="C38" s="83"/>
      <c r="D38" s="83"/>
      <c r="E38" s="83"/>
      <c r="F38" s="83"/>
      <c r="G38" s="83"/>
    </row>
    <row r="39" spans="1:7" ht="12.75">
      <c r="A39" s="83"/>
      <c r="B39" s="83"/>
      <c r="C39" s="83"/>
      <c r="D39" s="83"/>
      <c r="E39" s="83"/>
      <c r="F39" s="83"/>
      <c r="G39" s="83"/>
    </row>
    <row r="40" spans="1:7" ht="12.75">
      <c r="A40" s="83"/>
      <c r="B40" s="83"/>
      <c r="C40" s="83"/>
      <c r="D40" s="83"/>
      <c r="E40" s="83"/>
      <c r="F40" s="83"/>
      <c r="G40" s="83"/>
    </row>
    <row r="41" spans="1:7" ht="12.75">
      <c r="A41" s="83"/>
      <c r="B41" s="83"/>
      <c r="C41" s="83"/>
      <c r="D41" s="83"/>
      <c r="E41" s="83"/>
      <c r="F41" s="83"/>
      <c r="G41" s="83"/>
    </row>
    <row r="42" spans="1:7" ht="12.75">
      <c r="A42" s="83"/>
      <c r="B42" s="83"/>
      <c r="C42" s="83"/>
      <c r="D42" s="83"/>
      <c r="E42" s="83"/>
      <c r="F42" s="83"/>
      <c r="G42" s="83"/>
    </row>
    <row r="43" spans="1:7" ht="12.75">
      <c r="A43" s="83"/>
      <c r="B43" s="83"/>
      <c r="C43" s="83"/>
      <c r="D43" s="83"/>
      <c r="E43" s="83"/>
      <c r="F43" s="83"/>
      <c r="G43" s="83"/>
    </row>
    <row r="44" spans="1:7" ht="12.75">
      <c r="A44" s="83"/>
      <c r="B44" s="83"/>
      <c r="C44" s="83"/>
      <c r="D44" s="83"/>
      <c r="E44" s="83"/>
      <c r="F44" s="83"/>
      <c r="G44" s="83"/>
    </row>
    <row r="45" spans="1:7" ht="12.75">
      <c r="A45" s="83"/>
      <c r="B45" s="83"/>
      <c r="C45" s="83"/>
      <c r="D45" s="83"/>
      <c r="E45" s="83"/>
      <c r="F45" s="83"/>
      <c r="G45" s="83"/>
    </row>
    <row r="46" spans="1:7" ht="12.75">
      <c r="A46" s="83"/>
      <c r="B46" s="83"/>
      <c r="C46" s="83"/>
      <c r="D46" s="83"/>
      <c r="E46" s="83"/>
      <c r="F46" s="83"/>
      <c r="G46" s="83"/>
    </row>
    <row r="47" spans="1:7" ht="12.75">
      <c r="A47" s="83"/>
      <c r="B47" s="83"/>
      <c r="C47" s="83"/>
      <c r="D47" s="83"/>
      <c r="E47" s="83"/>
      <c r="F47" s="83"/>
      <c r="G47" s="83"/>
    </row>
    <row r="48" spans="1:7" ht="12.75">
      <c r="A48" s="83"/>
      <c r="B48" s="83"/>
      <c r="C48" s="83"/>
      <c r="D48" s="83"/>
      <c r="E48" s="83"/>
      <c r="F48" s="83"/>
      <c r="G48" s="83"/>
    </row>
    <row r="49" spans="1:7" ht="12.75">
      <c r="A49" s="83"/>
      <c r="B49" s="83"/>
      <c r="C49" s="83"/>
      <c r="D49" s="83"/>
      <c r="E49" s="83"/>
      <c r="F49" s="83"/>
      <c r="G49" s="83"/>
    </row>
    <row r="50" spans="1:7" ht="12.75">
      <c r="A50" s="83"/>
      <c r="B50" s="83"/>
      <c r="C50" s="83"/>
      <c r="D50" s="83"/>
      <c r="E50" s="83"/>
      <c r="F50" s="83"/>
      <c r="G50" s="83"/>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A24" sqref="A24:F24"/>
    </sheetView>
  </sheetViews>
  <sheetFormatPr defaultColWidth="9.140625" defaultRowHeight="12.75"/>
  <cols>
    <col min="2" max="6" width="18.7109375" style="0" customWidth="1"/>
    <col min="7" max="38" width="9.140625" style="28" customWidth="1"/>
  </cols>
  <sheetData>
    <row r="1" spans="1:6" ht="19.5" customHeight="1" thickBot="1">
      <c r="A1" s="1050"/>
      <c r="B1" s="1050"/>
      <c r="C1" s="1057" t="s">
        <v>335</v>
      </c>
      <c r="D1" s="1058"/>
      <c r="E1" s="1059"/>
      <c r="F1" s="191">
        <f>+2Př!I1</f>
      </c>
    </row>
    <row r="2" spans="1:6" ht="27.75" customHeight="1">
      <c r="A2" s="1050"/>
      <c r="B2" s="1050"/>
      <c r="C2" s="1050"/>
      <c r="D2" s="1050"/>
      <c r="E2" s="1050"/>
      <c r="F2" s="1050"/>
    </row>
    <row r="3" spans="1:6" ht="27.75" customHeight="1">
      <c r="A3" s="1060" t="s">
        <v>117</v>
      </c>
      <c r="B3" s="1060"/>
      <c r="C3" s="1060"/>
      <c r="D3" s="1060"/>
      <c r="E3" s="1060"/>
      <c r="F3" s="1060"/>
    </row>
    <row r="4" spans="1:6" ht="27.75" customHeight="1" thickBot="1">
      <c r="A4" s="1050"/>
      <c r="B4" s="1050"/>
      <c r="C4" s="1050"/>
      <c r="D4" s="1050"/>
      <c r="E4" s="1050"/>
      <c r="F4" s="1050"/>
    </row>
    <row r="5" spans="1:38" s="185" customFormat="1" ht="18.75" thickBot="1">
      <c r="A5" s="1061" t="s">
        <v>33</v>
      </c>
      <c r="B5" s="1061"/>
      <c r="C5" s="1061"/>
      <c r="D5" s="1061"/>
      <c r="E5" s="1062"/>
      <c r="F5" s="186">
        <f>+DAP1!F24</f>
        <v>2013</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6" ht="18">
      <c r="A6" s="1063" t="s">
        <v>118</v>
      </c>
      <c r="B6" s="1063"/>
      <c r="C6" s="1063"/>
      <c r="D6" s="1063"/>
      <c r="E6" s="1063"/>
      <c r="F6" s="1063"/>
    </row>
    <row r="7" spans="1:6" ht="15">
      <c r="A7" s="1064" t="s">
        <v>437</v>
      </c>
      <c r="B7" s="1064"/>
      <c r="C7" s="1064"/>
      <c r="D7" s="1064"/>
      <c r="E7" s="1064"/>
      <c r="F7" s="1064"/>
    </row>
    <row r="8" spans="1:6" ht="13.5" thickBot="1">
      <c r="A8" s="1050"/>
      <c r="B8" s="1050"/>
      <c r="C8" s="1050"/>
      <c r="D8" s="1050"/>
      <c r="E8" s="1050"/>
      <c r="F8" s="1050"/>
    </row>
    <row r="9" spans="1:6" ht="12.75">
      <c r="A9" s="232" t="s">
        <v>111</v>
      </c>
      <c r="B9" s="233" t="s">
        <v>116</v>
      </c>
      <c r="C9" s="233" t="s">
        <v>115</v>
      </c>
      <c r="D9" s="233" t="s">
        <v>114</v>
      </c>
      <c r="E9" s="233" t="s">
        <v>113</v>
      </c>
      <c r="F9" s="234" t="s">
        <v>112</v>
      </c>
    </row>
    <row r="10" spans="1:6" ht="12.75" customHeight="1">
      <c r="A10" s="1065" t="s">
        <v>378</v>
      </c>
      <c r="B10" s="1053" t="s">
        <v>438</v>
      </c>
      <c r="C10" s="1053" t="s">
        <v>107</v>
      </c>
      <c r="D10" s="1053" t="s">
        <v>108</v>
      </c>
      <c r="E10" s="1053" t="s">
        <v>109</v>
      </c>
      <c r="F10" s="1055" t="s">
        <v>110</v>
      </c>
    </row>
    <row r="11" spans="1:6" ht="45.75" customHeight="1">
      <c r="A11" s="1065"/>
      <c r="B11" s="1053"/>
      <c r="C11" s="1053"/>
      <c r="D11" s="1054"/>
      <c r="E11" s="1054"/>
      <c r="F11" s="1056"/>
    </row>
    <row r="12" spans="1:6" ht="18" customHeight="1">
      <c r="A12" s="192">
        <v>1</v>
      </c>
      <c r="B12" s="235">
        <v>2012</v>
      </c>
      <c r="C12" s="236">
        <v>0</v>
      </c>
      <c r="D12" s="236">
        <v>0</v>
      </c>
      <c r="E12" s="236">
        <v>0</v>
      </c>
      <c r="F12" s="237">
        <f aca="true" t="shared" si="0" ref="F12:F19">+C12-D12-E12</f>
        <v>0</v>
      </c>
    </row>
    <row r="13" spans="1:6" ht="18" customHeight="1">
      <c r="A13" s="192">
        <v>2</v>
      </c>
      <c r="B13" s="238"/>
      <c r="C13" s="236"/>
      <c r="D13" s="236"/>
      <c r="E13" s="236"/>
      <c r="F13" s="237">
        <f t="shared" si="0"/>
        <v>0</v>
      </c>
    </row>
    <row r="14" spans="1:6" ht="18" customHeight="1">
      <c r="A14" s="192">
        <v>3</v>
      </c>
      <c r="B14" s="238"/>
      <c r="C14" s="236"/>
      <c r="D14" s="236"/>
      <c r="E14" s="236"/>
      <c r="F14" s="237">
        <f t="shared" si="0"/>
        <v>0</v>
      </c>
    </row>
    <row r="15" spans="1:6" ht="18" customHeight="1">
      <c r="A15" s="192">
        <v>4</v>
      </c>
      <c r="B15" s="238"/>
      <c r="C15" s="236"/>
      <c r="D15" s="236"/>
      <c r="E15" s="236"/>
      <c r="F15" s="237">
        <f t="shared" si="0"/>
        <v>0</v>
      </c>
    </row>
    <row r="16" spans="1:6" ht="18" customHeight="1">
      <c r="A16" s="192">
        <v>5</v>
      </c>
      <c r="B16" s="238"/>
      <c r="C16" s="236"/>
      <c r="D16" s="236"/>
      <c r="E16" s="236"/>
      <c r="F16" s="237">
        <f t="shared" si="0"/>
        <v>0</v>
      </c>
    </row>
    <row r="17" spans="1:6" ht="18" customHeight="1">
      <c r="A17" s="192">
        <v>6</v>
      </c>
      <c r="B17" s="238"/>
      <c r="C17" s="236"/>
      <c r="D17" s="236"/>
      <c r="E17" s="236"/>
      <c r="F17" s="237">
        <f t="shared" si="0"/>
        <v>0</v>
      </c>
    </row>
    <row r="18" spans="1:6" ht="18" customHeight="1">
      <c r="A18" s="192">
        <v>7</v>
      </c>
      <c r="B18" s="238"/>
      <c r="C18" s="236"/>
      <c r="D18" s="236"/>
      <c r="E18" s="236"/>
      <c r="F18" s="237">
        <f t="shared" si="0"/>
        <v>0</v>
      </c>
    </row>
    <row r="19" spans="1:6" ht="18" customHeight="1">
      <c r="A19" s="192">
        <v>8</v>
      </c>
      <c r="B19" s="238"/>
      <c r="C19" s="236"/>
      <c r="D19" s="236"/>
      <c r="E19" s="236"/>
      <c r="F19" s="237">
        <f t="shared" si="0"/>
        <v>0</v>
      </c>
    </row>
    <row r="20" spans="1:6" ht="18" customHeight="1" thickBot="1">
      <c r="A20" s="239">
        <v>9</v>
      </c>
      <c r="B20" s="1066" t="s">
        <v>460</v>
      </c>
      <c r="C20" s="1067"/>
      <c r="D20" s="1067"/>
      <c r="E20" s="240">
        <f>SUM(E12:E19)</f>
        <v>0</v>
      </c>
      <c r="F20" s="241">
        <f>SUM(F12:F19)</f>
        <v>0</v>
      </c>
    </row>
    <row r="21" spans="1:6" ht="24" customHeight="1">
      <c r="A21" s="1047"/>
      <c r="B21" s="1047"/>
      <c r="C21" s="1047"/>
      <c r="D21" s="1047"/>
      <c r="E21" s="1047"/>
      <c r="F21" s="1047"/>
    </row>
    <row r="22" spans="1:6" ht="24" customHeight="1">
      <c r="A22" s="1047"/>
      <c r="B22" s="1047"/>
      <c r="C22" s="1047"/>
      <c r="D22" s="1047"/>
      <c r="E22" s="1047"/>
      <c r="F22" s="1047"/>
    </row>
    <row r="23" spans="1:6" ht="24" customHeight="1">
      <c r="A23" s="1047"/>
      <c r="B23" s="1047"/>
      <c r="C23" s="1047"/>
      <c r="D23" s="1047"/>
      <c r="E23" s="1047"/>
      <c r="F23" s="1047"/>
    </row>
    <row r="24" spans="1:6" ht="24" customHeight="1">
      <c r="A24" s="1047"/>
      <c r="B24" s="1047"/>
      <c r="C24" s="1047"/>
      <c r="D24" s="1047"/>
      <c r="E24" s="1047"/>
      <c r="F24" s="1047"/>
    </row>
    <row r="25" spans="1:6" ht="24" customHeight="1">
      <c r="A25" s="1047"/>
      <c r="B25" s="1047"/>
      <c r="C25" s="1047"/>
      <c r="D25" s="1047"/>
      <c r="E25" s="1047"/>
      <c r="F25" s="1047"/>
    </row>
    <row r="26" spans="1:6" ht="24" customHeight="1">
      <c r="A26" s="1047"/>
      <c r="B26" s="1047"/>
      <c r="C26" s="1047"/>
      <c r="D26" s="1047"/>
      <c r="E26" s="1047"/>
      <c r="F26" s="1047"/>
    </row>
    <row r="27" spans="1:6" ht="24" customHeight="1">
      <c r="A27" s="1047"/>
      <c r="B27" s="1047"/>
      <c r="C27" s="1047"/>
      <c r="D27" s="1047"/>
      <c r="E27" s="1047"/>
      <c r="F27" s="1047"/>
    </row>
    <row r="28" spans="1:6" ht="24" customHeight="1">
      <c r="A28" s="1047"/>
      <c r="B28" s="1047"/>
      <c r="C28" s="1047"/>
      <c r="D28" s="1047"/>
      <c r="E28" s="1047"/>
      <c r="F28" s="1047"/>
    </row>
    <row r="29" spans="1:6" ht="24" customHeight="1">
      <c r="A29" s="1047"/>
      <c r="B29" s="1047"/>
      <c r="C29" s="1047"/>
      <c r="D29" s="1047"/>
      <c r="E29" s="1047"/>
      <c r="F29" s="1047"/>
    </row>
    <row r="30" spans="1:6" ht="24" customHeight="1">
      <c r="A30" s="1047"/>
      <c r="B30" s="1047"/>
      <c r="C30" s="1047"/>
      <c r="D30" s="1047"/>
      <c r="E30" s="1047"/>
      <c r="F30" s="1047"/>
    </row>
    <row r="31" spans="1:6" ht="24" customHeight="1">
      <c r="A31" s="1047"/>
      <c r="B31" s="1047"/>
      <c r="C31" s="1047"/>
      <c r="D31" s="1047"/>
      <c r="E31" s="1047"/>
      <c r="F31" s="1047"/>
    </row>
    <row r="32" spans="1:6" ht="24" customHeight="1">
      <c r="A32" s="1047"/>
      <c r="B32" s="1047"/>
      <c r="C32" s="1047"/>
      <c r="D32" s="1047"/>
      <c r="E32" s="1047"/>
      <c r="F32" s="1047"/>
    </row>
    <row r="33" spans="1:6" ht="24" customHeight="1">
      <c r="A33" s="1047"/>
      <c r="B33" s="1047"/>
      <c r="C33" s="1047"/>
      <c r="D33" s="1047"/>
      <c r="E33" s="1047"/>
      <c r="F33" s="1047"/>
    </row>
    <row r="34" spans="1:6" ht="12.75">
      <c r="A34" s="1051" t="str">
        <f>+DAP1!A46</f>
        <v>Formulář zpracovala ASPEKT HM, daňová, účetní a auditorská kancelář, www.danovapriznani.cz, business.center.cz</v>
      </c>
      <c r="B34" s="1052"/>
      <c r="C34" s="1052"/>
      <c r="D34" s="1052"/>
      <c r="E34" s="1052"/>
      <c r="F34" s="1052"/>
    </row>
    <row r="35" spans="1:6" ht="12.75">
      <c r="A35" s="1048" t="s">
        <v>439</v>
      </c>
      <c r="B35" s="1048"/>
      <c r="C35" s="1048"/>
      <c r="D35" s="1048"/>
      <c r="E35" s="1048"/>
      <c r="F35" s="1048"/>
    </row>
    <row r="36" spans="1:6" ht="12.75">
      <c r="A36" s="1049" t="s">
        <v>298</v>
      </c>
      <c r="B36" s="1049"/>
      <c r="C36" s="1049"/>
      <c r="D36" s="1049"/>
      <c r="E36" s="1049"/>
      <c r="F36" s="1049"/>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10:A11"/>
    <mergeCell ref="B10:B11"/>
    <mergeCell ref="C10:C11"/>
    <mergeCell ref="B20:D20"/>
    <mergeCell ref="D10:D11"/>
    <mergeCell ref="E10:E11"/>
    <mergeCell ref="F10:F11"/>
    <mergeCell ref="C1:E1"/>
    <mergeCell ref="A1:B1"/>
    <mergeCell ref="A2:F2"/>
    <mergeCell ref="A3:F3"/>
    <mergeCell ref="A4:F4"/>
    <mergeCell ref="A5:E5"/>
    <mergeCell ref="A6:F6"/>
    <mergeCell ref="A7:F7"/>
    <mergeCell ref="A8:F8"/>
    <mergeCell ref="A34:F34"/>
    <mergeCell ref="A21:F21"/>
    <mergeCell ref="A22:F22"/>
    <mergeCell ref="A23:F23"/>
    <mergeCell ref="A24:F24"/>
    <mergeCell ref="A25:F25"/>
    <mergeCell ref="A26:F26"/>
    <mergeCell ref="A27:F27"/>
    <mergeCell ref="A28:F28"/>
    <mergeCell ref="A33:F33"/>
    <mergeCell ref="A35:F35"/>
    <mergeCell ref="A36:F36"/>
    <mergeCell ref="A29:F29"/>
    <mergeCell ref="A30:F30"/>
    <mergeCell ref="A31:F31"/>
    <mergeCell ref="A32:F3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 sqref="A3:G3"/>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57" t="s">
        <v>335</v>
      </c>
      <c r="B1" s="1047"/>
      <c r="C1" s="1047"/>
      <c r="D1" s="1071"/>
      <c r="E1" s="1069">
        <f>+6Př!F1</f>
      </c>
      <c r="F1" s="1070"/>
    </row>
    <row r="2" spans="1:6" ht="12.75">
      <c r="A2" s="1047"/>
      <c r="B2" s="1047"/>
      <c r="C2" s="1047"/>
      <c r="D2" s="1047"/>
      <c r="E2" s="1047"/>
      <c r="F2" s="1047"/>
    </row>
    <row r="3" spans="1:21" s="150" customFormat="1" ht="27.75">
      <c r="A3" s="1072" t="s">
        <v>28</v>
      </c>
      <c r="B3" s="1072"/>
      <c r="C3" s="1072"/>
      <c r="D3" s="1072"/>
      <c r="E3" s="1072"/>
      <c r="F3" s="1072"/>
      <c r="G3" s="120"/>
      <c r="H3" s="120"/>
      <c r="I3" s="120"/>
      <c r="J3" s="120"/>
      <c r="K3" s="120"/>
      <c r="L3" s="120"/>
      <c r="M3" s="120"/>
      <c r="N3" s="120"/>
      <c r="O3" s="120"/>
      <c r="P3" s="120"/>
      <c r="Q3" s="120"/>
      <c r="R3" s="120"/>
      <c r="S3" s="120"/>
      <c r="T3" s="120"/>
      <c r="U3" s="120"/>
    </row>
    <row r="4" spans="1:21" s="150" customFormat="1" ht="18">
      <c r="A4" s="332" t="s">
        <v>440</v>
      </c>
      <c r="B4" s="332"/>
      <c r="C4" s="332"/>
      <c r="D4" s="332"/>
      <c r="E4" s="332"/>
      <c r="F4" s="332"/>
      <c r="G4" s="120"/>
      <c r="H4" s="120"/>
      <c r="I4" s="120"/>
      <c r="J4" s="120"/>
      <c r="K4" s="120"/>
      <c r="L4" s="120"/>
      <c r="M4" s="120"/>
      <c r="N4" s="120"/>
      <c r="O4" s="120"/>
      <c r="P4" s="120"/>
      <c r="Q4" s="120"/>
      <c r="R4" s="120"/>
      <c r="S4" s="120"/>
      <c r="T4" s="120"/>
      <c r="U4" s="120"/>
    </row>
    <row r="5" spans="1:21" s="150" customFormat="1" ht="18">
      <c r="A5" s="332" t="s">
        <v>283</v>
      </c>
      <c r="B5" s="332"/>
      <c r="C5" s="332"/>
      <c r="D5" s="332"/>
      <c r="E5" s="332"/>
      <c r="F5" s="332"/>
      <c r="G5" s="120"/>
      <c r="H5" s="120"/>
      <c r="I5" s="120"/>
      <c r="J5" s="120"/>
      <c r="K5" s="120"/>
      <c r="L5" s="120"/>
      <c r="M5" s="120"/>
      <c r="N5" s="120"/>
      <c r="O5" s="120"/>
      <c r="P5" s="120"/>
      <c r="Q5" s="120"/>
      <c r="R5" s="120"/>
      <c r="S5" s="120"/>
      <c r="T5" s="120"/>
      <c r="U5" s="120"/>
    </row>
    <row r="6" spans="1:21" s="150" customFormat="1" ht="18">
      <c r="A6" s="1075" t="s">
        <v>33</v>
      </c>
      <c r="B6" s="1075"/>
      <c r="C6" s="1075"/>
      <c r="D6" s="1076"/>
      <c r="E6" s="188">
        <f>+DAP1!F24</f>
        <v>2013</v>
      </c>
      <c r="F6" s="151"/>
      <c r="G6" s="120"/>
      <c r="H6" s="120"/>
      <c r="I6" s="120"/>
      <c r="J6" s="120"/>
      <c r="K6" s="120"/>
      <c r="L6" s="120"/>
      <c r="M6" s="120"/>
      <c r="N6" s="120"/>
      <c r="O6" s="120"/>
      <c r="P6" s="120"/>
      <c r="Q6" s="120"/>
      <c r="R6" s="120"/>
      <c r="S6" s="120"/>
      <c r="T6" s="120"/>
      <c r="U6" s="120"/>
    </row>
    <row r="7" spans="1:6" ht="13.5" thickBot="1">
      <c r="A7" s="1047"/>
      <c r="B7" s="1047"/>
      <c r="C7" s="1047"/>
      <c r="D7" s="1047"/>
      <c r="E7" s="1047"/>
      <c r="F7" s="1047"/>
    </row>
    <row r="8" spans="1:6" ht="18" customHeight="1">
      <c r="A8" s="242" t="s">
        <v>378</v>
      </c>
      <c r="B8" s="243" t="s">
        <v>441</v>
      </c>
      <c r="C8" s="243" t="s">
        <v>442</v>
      </c>
      <c r="D8" s="243" t="s">
        <v>443</v>
      </c>
      <c r="E8" s="243" t="s">
        <v>444</v>
      </c>
      <c r="F8" s="244" t="s">
        <v>445</v>
      </c>
    </row>
    <row r="9" spans="1:6" ht="18" customHeight="1" thickBot="1">
      <c r="A9" s="245" t="s">
        <v>34</v>
      </c>
      <c r="B9" s="246" t="s">
        <v>35</v>
      </c>
      <c r="C9" s="246" t="s">
        <v>36</v>
      </c>
      <c r="D9" s="246" t="s">
        <v>37</v>
      </c>
      <c r="E9" s="246" t="s">
        <v>38</v>
      </c>
      <c r="F9" s="247" t="s">
        <v>39</v>
      </c>
    </row>
    <row r="10" spans="1:6" ht="18" customHeight="1">
      <c r="A10" s="248">
        <v>1</v>
      </c>
      <c r="B10" s="249"/>
      <c r="C10" s="250"/>
      <c r="D10" s="250"/>
      <c r="E10" s="250"/>
      <c r="F10" s="251"/>
    </row>
    <row r="11" spans="1:6" ht="18" customHeight="1">
      <c r="A11" s="252"/>
      <c r="B11" s="152"/>
      <c r="C11" s="253"/>
      <c r="D11" s="253"/>
      <c r="E11" s="253"/>
      <c r="F11" s="254"/>
    </row>
    <row r="12" spans="1:6" ht="18" customHeight="1">
      <c r="A12" s="252"/>
      <c r="B12" s="152"/>
      <c r="C12" s="253"/>
      <c r="D12" s="253"/>
      <c r="E12" s="253"/>
      <c r="F12" s="254"/>
    </row>
    <row r="13" spans="1:6" ht="18" customHeight="1">
      <c r="A13" s="252"/>
      <c r="B13" s="152"/>
      <c r="C13" s="253"/>
      <c r="D13" s="253"/>
      <c r="E13" s="253"/>
      <c r="F13" s="254"/>
    </row>
    <row r="14" spans="1:6" ht="18" customHeight="1">
      <c r="A14" s="252"/>
      <c r="B14" s="152"/>
      <c r="C14" s="253"/>
      <c r="D14" s="253"/>
      <c r="E14" s="253"/>
      <c r="F14" s="254"/>
    </row>
    <row r="15" spans="1:6" ht="18" customHeight="1">
      <c r="A15" s="252"/>
      <c r="B15" s="152"/>
      <c r="C15" s="253"/>
      <c r="D15" s="253"/>
      <c r="E15" s="253"/>
      <c r="F15" s="254"/>
    </row>
    <row r="16" spans="1:6" ht="18" customHeight="1">
      <c r="A16" s="252"/>
      <c r="B16" s="152"/>
      <c r="C16" s="253"/>
      <c r="D16" s="253"/>
      <c r="E16" s="253"/>
      <c r="F16" s="254"/>
    </row>
    <row r="17" spans="1:6" ht="18" customHeight="1">
      <c r="A17" s="252"/>
      <c r="B17" s="152"/>
      <c r="C17" s="253"/>
      <c r="D17" s="253"/>
      <c r="E17" s="253"/>
      <c r="F17" s="254"/>
    </row>
    <row r="18" spans="1:6" ht="18" customHeight="1">
      <c r="A18" s="252"/>
      <c r="B18" s="152"/>
      <c r="C18" s="253"/>
      <c r="D18" s="253"/>
      <c r="E18" s="253"/>
      <c r="F18" s="254"/>
    </row>
    <row r="19" spans="1:6" ht="18" customHeight="1">
      <c r="A19" s="252"/>
      <c r="B19" s="152"/>
      <c r="C19" s="253"/>
      <c r="D19" s="253"/>
      <c r="E19" s="253"/>
      <c r="F19" s="254"/>
    </row>
    <row r="20" spans="1:6" ht="18" customHeight="1">
      <c r="A20" s="252"/>
      <c r="B20" s="152"/>
      <c r="C20" s="253"/>
      <c r="D20" s="253"/>
      <c r="E20" s="253"/>
      <c r="F20" s="254"/>
    </row>
    <row r="21" spans="1:6" ht="18" customHeight="1">
      <c r="A21" s="252"/>
      <c r="B21" s="152"/>
      <c r="C21" s="253"/>
      <c r="D21" s="253"/>
      <c r="E21" s="253"/>
      <c r="F21" s="254"/>
    </row>
    <row r="22" spans="1:6" ht="18" customHeight="1">
      <c r="A22" s="252"/>
      <c r="B22" s="152"/>
      <c r="C22" s="253"/>
      <c r="D22" s="253"/>
      <c r="E22" s="253"/>
      <c r="F22" s="254"/>
    </row>
    <row r="23" spans="1:6" ht="18" customHeight="1">
      <c r="A23" s="252"/>
      <c r="B23" s="152"/>
      <c r="C23" s="253"/>
      <c r="D23" s="253"/>
      <c r="E23" s="253"/>
      <c r="F23" s="254"/>
    </row>
    <row r="24" spans="1:6" ht="18" customHeight="1">
      <c r="A24" s="252"/>
      <c r="B24" s="152"/>
      <c r="C24" s="253"/>
      <c r="D24" s="253"/>
      <c r="E24" s="253"/>
      <c r="F24" s="254"/>
    </row>
    <row r="25" spans="1:6" ht="18" customHeight="1" thickBot="1">
      <c r="A25" s="255"/>
      <c r="B25" s="256"/>
      <c r="C25" s="257"/>
      <c r="D25" s="257"/>
      <c r="E25" s="257"/>
      <c r="F25" s="258"/>
    </row>
    <row r="26" spans="1:6" ht="12.75">
      <c r="A26" s="1077"/>
      <c r="B26" s="1077"/>
      <c r="C26" s="1077"/>
      <c r="D26" s="1077"/>
      <c r="E26" s="1077"/>
      <c r="F26" s="1077"/>
    </row>
    <row r="27" spans="1:21" s="150" customFormat="1" ht="12.75">
      <c r="A27" s="1078" t="s">
        <v>40</v>
      </c>
      <c r="B27" s="795"/>
      <c r="C27" s="795"/>
      <c r="D27" s="795"/>
      <c r="E27" s="795"/>
      <c r="F27" s="795"/>
      <c r="G27" s="120"/>
      <c r="H27" s="120"/>
      <c r="I27" s="120"/>
      <c r="J27" s="120"/>
      <c r="K27" s="120"/>
      <c r="L27" s="120"/>
      <c r="M27" s="120"/>
      <c r="N27" s="120"/>
      <c r="O27" s="120"/>
      <c r="P27" s="120"/>
      <c r="Q27" s="120"/>
      <c r="R27" s="120"/>
      <c r="S27" s="120"/>
      <c r="T27" s="120"/>
      <c r="U27" s="120"/>
    </row>
    <row r="28" spans="1:21" s="150" customFormat="1" ht="24" customHeight="1">
      <c r="A28" s="1068" t="s">
        <v>41</v>
      </c>
      <c r="B28" s="449"/>
      <c r="C28" s="449"/>
      <c r="D28" s="449"/>
      <c r="E28" s="449"/>
      <c r="F28" s="449"/>
      <c r="G28" s="120"/>
      <c r="H28" s="120"/>
      <c r="I28" s="120"/>
      <c r="J28" s="120"/>
      <c r="K28" s="120"/>
      <c r="L28" s="120"/>
      <c r="M28" s="120"/>
      <c r="N28" s="120"/>
      <c r="O28" s="120"/>
      <c r="P28" s="120"/>
      <c r="Q28" s="120"/>
      <c r="R28" s="120"/>
      <c r="S28" s="120"/>
      <c r="T28" s="120"/>
      <c r="U28" s="120"/>
    </row>
    <row r="29" spans="1:21" s="150" customFormat="1" ht="12.75">
      <c r="A29" s="1078" t="s">
        <v>42</v>
      </c>
      <c r="B29" s="795"/>
      <c r="C29" s="795"/>
      <c r="D29" s="795"/>
      <c r="E29" s="795"/>
      <c r="F29" s="795"/>
      <c r="G29" s="120"/>
      <c r="H29" s="120"/>
      <c r="I29" s="120"/>
      <c r="J29" s="120"/>
      <c r="K29" s="120"/>
      <c r="L29" s="120"/>
      <c r="M29" s="120"/>
      <c r="N29" s="120"/>
      <c r="O29" s="120"/>
      <c r="P29" s="120"/>
      <c r="Q29" s="120"/>
      <c r="R29" s="120"/>
      <c r="S29" s="120"/>
      <c r="T29" s="120"/>
      <c r="U29" s="120"/>
    </row>
    <row r="30" spans="1:21" s="150" customFormat="1" ht="12.75">
      <c r="A30" s="1078" t="s">
        <v>43</v>
      </c>
      <c r="B30" s="795"/>
      <c r="C30" s="795"/>
      <c r="D30" s="795"/>
      <c r="E30" s="795"/>
      <c r="F30" s="795"/>
      <c r="G30" s="120"/>
      <c r="H30" s="120"/>
      <c r="I30" s="120"/>
      <c r="J30" s="120"/>
      <c r="K30" s="120"/>
      <c r="L30" s="120"/>
      <c r="M30" s="120"/>
      <c r="N30" s="120"/>
      <c r="O30" s="120"/>
      <c r="P30" s="120"/>
      <c r="Q30" s="120"/>
      <c r="R30" s="120"/>
      <c r="S30" s="120"/>
      <c r="T30" s="120"/>
      <c r="U30" s="120"/>
    </row>
    <row r="31" spans="1:21" s="150" customFormat="1" ht="24" customHeight="1">
      <c r="A31" s="1068" t="s">
        <v>44</v>
      </c>
      <c r="B31" s="449"/>
      <c r="C31" s="449"/>
      <c r="D31" s="449"/>
      <c r="E31" s="449"/>
      <c r="F31" s="449"/>
      <c r="G31" s="120"/>
      <c r="H31" s="120"/>
      <c r="I31" s="120"/>
      <c r="J31" s="120"/>
      <c r="K31" s="120"/>
      <c r="L31" s="120"/>
      <c r="M31" s="120"/>
      <c r="N31" s="120"/>
      <c r="O31" s="120"/>
      <c r="P31" s="120"/>
      <c r="Q31" s="120"/>
      <c r="R31" s="120"/>
      <c r="S31" s="120"/>
      <c r="T31" s="120"/>
      <c r="U31" s="120"/>
    </row>
    <row r="32" spans="1:21" s="150" customFormat="1" ht="24" customHeight="1">
      <c r="A32" s="1068" t="s">
        <v>446</v>
      </c>
      <c r="B32" s="449"/>
      <c r="C32" s="449"/>
      <c r="D32" s="449"/>
      <c r="E32" s="449"/>
      <c r="F32" s="449"/>
      <c r="G32" s="120"/>
      <c r="H32" s="120"/>
      <c r="I32" s="120"/>
      <c r="J32" s="120"/>
      <c r="K32" s="120"/>
      <c r="L32" s="120"/>
      <c r="M32" s="120"/>
      <c r="N32" s="120"/>
      <c r="O32" s="120"/>
      <c r="P32" s="120"/>
      <c r="Q32" s="120"/>
      <c r="R32" s="120"/>
      <c r="S32" s="120"/>
      <c r="T32" s="120"/>
      <c r="U32" s="120"/>
    </row>
    <row r="33" spans="1:6" ht="12.75">
      <c r="A33" s="83"/>
      <c r="B33" s="83"/>
      <c r="C33" s="83"/>
      <c r="D33" s="83"/>
      <c r="E33" s="83"/>
      <c r="F33" s="83"/>
    </row>
    <row r="34" spans="1:6" ht="12.75">
      <c r="A34" s="1051" t="str">
        <f>+DAP1!A46</f>
        <v>Formulář zpracovala ASPEKT HM, daňová, účetní a auditorská kancelář, www.danovapriznani.cz, business.center.cz</v>
      </c>
      <c r="B34" s="1073"/>
      <c r="C34" s="1073"/>
      <c r="D34" s="1073"/>
      <c r="E34" s="1073"/>
      <c r="F34" s="1073"/>
    </row>
    <row r="35" spans="1:6" ht="12.75">
      <c r="A35" s="1074" t="s">
        <v>284</v>
      </c>
      <c r="B35" s="1074"/>
      <c r="C35" s="1074"/>
      <c r="D35" s="1074"/>
      <c r="E35" s="1074"/>
      <c r="F35" s="1074"/>
    </row>
    <row r="36" spans="1:6" ht="12.75">
      <c r="A36" s="1049" t="s">
        <v>298</v>
      </c>
      <c r="B36" s="1049"/>
      <c r="C36" s="1049"/>
      <c r="D36" s="1049"/>
      <c r="E36" s="1049"/>
      <c r="F36" s="1049"/>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BC54"/>
  <sheetViews>
    <sheetView workbookViewId="0" topLeftCell="A1">
      <selection activeCell="A2" sqref="A2:D2"/>
    </sheetView>
  </sheetViews>
  <sheetFormatPr defaultColWidth="9.140625" defaultRowHeight="12.75"/>
  <cols>
    <col min="1" max="2" width="7.28125" style="150" customWidth="1"/>
    <col min="3" max="3" width="9.28125" style="150" customWidth="1"/>
    <col min="4" max="4" width="7.28125" style="150" customWidth="1"/>
    <col min="5" max="5" width="9.28125" style="150" customWidth="1"/>
    <col min="6" max="6" width="7.28125" style="150" customWidth="1"/>
    <col min="7" max="9" width="9.28125" style="150" customWidth="1"/>
    <col min="10" max="13" width="7.28125" style="150" customWidth="1"/>
    <col min="14" max="53" width="9.140625" style="116" customWidth="1"/>
    <col min="54" max="16384" width="9.140625" style="150" customWidth="1"/>
  </cols>
  <sheetData>
    <row r="1" spans="1:13" ht="12.75">
      <c r="A1" s="1079" t="s">
        <v>523</v>
      </c>
      <c r="B1" s="1079"/>
      <c r="C1" s="1079"/>
      <c r="D1" s="1079"/>
      <c r="E1" s="1091"/>
      <c r="F1" s="359"/>
      <c r="G1" s="414"/>
      <c r="H1" s="1083" t="s">
        <v>226</v>
      </c>
      <c r="I1" s="1084"/>
      <c r="J1" s="1084"/>
      <c r="K1" s="1084"/>
      <c r="L1" s="1084"/>
      <c r="M1" s="1085"/>
    </row>
    <row r="2" spans="1:13" ht="19.5" customHeight="1">
      <c r="A2" s="1080">
        <f>+DAP1!A9</f>
      </c>
      <c r="B2" s="1081"/>
      <c r="C2" s="1081"/>
      <c r="D2" s="1082"/>
      <c r="E2" s="1091"/>
      <c r="F2" s="359"/>
      <c r="G2" s="414"/>
      <c r="H2" s="1086"/>
      <c r="I2" s="440"/>
      <c r="J2" s="440"/>
      <c r="K2" s="440"/>
      <c r="L2" s="440"/>
      <c r="M2" s="1087"/>
    </row>
    <row r="3" spans="1:13" ht="12.75">
      <c r="A3" s="1092"/>
      <c r="B3" s="1092"/>
      <c r="C3" s="1092"/>
      <c r="D3" s="1092"/>
      <c r="E3" s="1092"/>
      <c r="F3" s="1093"/>
      <c r="G3" s="414"/>
      <c r="H3" s="1086"/>
      <c r="I3" s="440"/>
      <c r="J3" s="440"/>
      <c r="K3" s="440"/>
      <c r="L3" s="440"/>
      <c r="M3" s="1087"/>
    </row>
    <row r="4" spans="1:13" ht="12.75">
      <c r="A4" s="1092"/>
      <c r="B4" s="1092"/>
      <c r="C4" s="1092"/>
      <c r="D4" s="1092"/>
      <c r="E4" s="1092"/>
      <c r="F4" s="1093"/>
      <c r="G4" s="414"/>
      <c r="H4" s="1086"/>
      <c r="I4" s="440"/>
      <c r="J4" s="440"/>
      <c r="K4" s="440"/>
      <c r="L4" s="440"/>
      <c r="M4" s="1087"/>
    </row>
    <row r="5" spans="1:13" ht="12.75">
      <c r="A5" s="1092"/>
      <c r="B5" s="1092"/>
      <c r="C5" s="1092"/>
      <c r="D5" s="1092"/>
      <c r="E5" s="1092"/>
      <c r="F5" s="1093"/>
      <c r="G5" s="414"/>
      <c r="H5" s="1088"/>
      <c r="I5" s="1089"/>
      <c r="J5" s="1089"/>
      <c r="K5" s="1089"/>
      <c r="L5" s="1089"/>
      <c r="M5" s="1090"/>
    </row>
    <row r="6" spans="1:13" ht="45" customHeight="1">
      <c r="A6" s="1094" t="s">
        <v>524</v>
      </c>
      <c r="B6" s="1094"/>
      <c r="C6" s="1094"/>
      <c r="D6" s="1094"/>
      <c r="E6" s="1094"/>
      <c r="F6" s="1094"/>
      <c r="G6" s="1094"/>
      <c r="H6" s="1094"/>
      <c r="I6" s="1094"/>
      <c r="J6" s="1094"/>
      <c r="K6" s="1094"/>
      <c r="L6" s="1094"/>
      <c r="M6" s="1094"/>
    </row>
    <row r="7" spans="1:13" ht="12.75">
      <c r="A7" s="1095" t="s">
        <v>525</v>
      </c>
      <c r="B7" s="1095"/>
      <c r="C7" s="1095"/>
      <c r="D7" s="1095"/>
      <c r="E7" s="1095"/>
      <c r="F7" s="1095"/>
      <c r="G7" s="1095"/>
      <c r="H7" s="1095"/>
      <c r="I7" s="1095"/>
      <c r="J7" s="1095"/>
      <c r="K7" s="1095"/>
      <c r="L7" s="1095"/>
      <c r="M7" s="1095"/>
    </row>
    <row r="8" spans="1:13" ht="12.75">
      <c r="A8" s="1095" t="s">
        <v>526</v>
      </c>
      <c r="B8" s="1095"/>
      <c r="C8" s="1095"/>
      <c r="D8" s="1095"/>
      <c r="E8" s="1095"/>
      <c r="F8" s="1095"/>
      <c r="G8" s="1095"/>
      <c r="H8" s="1095"/>
      <c r="I8" s="1095"/>
      <c r="J8" s="1095"/>
      <c r="K8" s="1095"/>
      <c r="L8" s="1095"/>
      <c r="M8" s="1095"/>
    </row>
    <row r="9" spans="1:13" ht="24" customHeight="1">
      <c r="A9" s="1096" t="s">
        <v>527</v>
      </c>
      <c r="B9" s="1096"/>
      <c r="C9" s="1096"/>
      <c r="D9" s="1096"/>
      <c r="E9" s="1096"/>
      <c r="F9" s="1096"/>
      <c r="G9" s="1097"/>
      <c r="H9" s="344">
        <f>+DAP1!F24</f>
        <v>2013</v>
      </c>
      <c r="I9" s="1098" t="s">
        <v>528</v>
      </c>
      <c r="J9" s="1092"/>
      <c r="K9" s="1092"/>
      <c r="L9" s="1092"/>
      <c r="M9" s="1092"/>
    </row>
    <row r="10" spans="1:53" s="347" customFormat="1" ht="11.25">
      <c r="A10" s="341" t="s">
        <v>529</v>
      </c>
      <c r="B10" s="345" t="s">
        <v>73</v>
      </c>
      <c r="C10" s="341"/>
      <c r="D10" s="345" t="s">
        <v>240</v>
      </c>
      <c r="E10" s="341"/>
      <c r="F10" s="345" t="s">
        <v>241</v>
      </c>
      <c r="G10" s="341"/>
      <c r="H10" s="341"/>
      <c r="I10" s="341"/>
      <c r="J10" s="341"/>
      <c r="K10" s="341"/>
      <c r="L10" s="341"/>
      <c r="M10" s="341"/>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row>
    <row r="11" spans="1:13" ht="21" customHeight="1">
      <c r="A11" s="342"/>
      <c r="B11" s="348" t="s">
        <v>242</v>
      </c>
      <c r="C11" s="342"/>
      <c r="D11" s="348"/>
      <c r="E11" s="342"/>
      <c r="F11" s="348"/>
      <c r="G11" s="1098"/>
      <c r="H11" s="795"/>
      <c r="I11" s="1101" t="s">
        <v>530</v>
      </c>
      <c r="J11" s="449"/>
      <c r="K11" s="1102"/>
      <c r="L11" s="1099"/>
      <c r="M11" s="1100"/>
    </row>
    <row r="12" spans="1:13" ht="12.75">
      <c r="A12" s="1104" t="s">
        <v>531</v>
      </c>
      <c r="B12" s="1104"/>
      <c r="C12" s="1104"/>
      <c r="D12" s="1104"/>
      <c r="E12" s="1104"/>
      <c r="F12" s="1104"/>
      <c r="G12" s="1104"/>
      <c r="H12" s="1104"/>
      <c r="I12" s="1104"/>
      <c r="J12" s="1092"/>
      <c r="K12" s="1092"/>
      <c r="L12" s="1092"/>
      <c r="M12" s="1092"/>
    </row>
    <row r="13" spans="1:13" ht="21" customHeight="1">
      <c r="A13" s="1104"/>
      <c r="B13" s="1104"/>
      <c r="C13" s="1104"/>
      <c r="D13" s="1104"/>
      <c r="E13" s="1104"/>
      <c r="F13" s="1104"/>
      <c r="G13" s="1104"/>
      <c r="H13" s="1104"/>
      <c r="I13" s="1104"/>
      <c r="J13" s="349" t="s">
        <v>213</v>
      </c>
      <c r="K13" s="348"/>
      <c r="L13" s="349" t="s">
        <v>54</v>
      </c>
      <c r="M13" s="348" t="s">
        <v>242</v>
      </c>
    </row>
    <row r="14" spans="1:13" ht="18" customHeight="1">
      <c r="A14" s="1079" t="s">
        <v>532</v>
      </c>
      <c r="B14" s="795"/>
      <c r="C14" s="472"/>
      <c r="D14" s="348"/>
      <c r="E14" s="1098"/>
      <c r="F14" s="1092"/>
      <c r="G14" s="1092"/>
      <c r="H14" s="1092"/>
      <c r="I14" s="1092"/>
      <c r="J14" s="1092"/>
      <c r="K14" s="1092"/>
      <c r="L14" s="1092"/>
      <c r="M14" s="1092"/>
    </row>
    <row r="15" spans="1:13" ht="21" customHeight="1" thickBot="1">
      <c r="A15" s="1103" t="s">
        <v>533</v>
      </c>
      <c r="B15" s="1103"/>
      <c r="C15" s="1103"/>
      <c r="D15" s="1103"/>
      <c r="E15" s="1103"/>
      <c r="F15" s="1103"/>
      <c r="G15" s="1103"/>
      <c r="H15" s="1103"/>
      <c r="I15" s="1103"/>
      <c r="J15" s="1103"/>
      <c r="K15" s="1103"/>
      <c r="L15" s="1103"/>
      <c r="M15" s="1103"/>
    </row>
    <row r="16" spans="1:53" s="347" customFormat="1" ht="12" customHeight="1">
      <c r="A16" s="350"/>
      <c r="B16" s="1106"/>
      <c r="C16" s="1106"/>
      <c r="D16" s="1106"/>
      <c r="E16" s="1106"/>
      <c r="F16" s="1107"/>
      <c r="G16" s="1105" t="s">
        <v>65</v>
      </c>
      <c r="H16" s="1105"/>
      <c r="I16" s="1105"/>
      <c r="J16" s="1105" t="s">
        <v>75</v>
      </c>
      <c r="K16" s="1105"/>
      <c r="L16" s="1105"/>
      <c r="M16" s="1108"/>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row>
    <row r="17" spans="1:13" ht="18" customHeight="1">
      <c r="A17" s="351">
        <v>440</v>
      </c>
      <c r="B17" s="1109" t="s">
        <v>534</v>
      </c>
      <c r="C17" s="1109"/>
      <c r="D17" s="1109"/>
      <c r="E17" s="1109"/>
      <c r="F17" s="1110"/>
      <c r="G17" s="1111">
        <f>+DAP2!E4</f>
        <v>0</v>
      </c>
      <c r="H17" s="1111"/>
      <c r="I17" s="1111"/>
      <c r="J17" s="1112"/>
      <c r="K17" s="1112"/>
      <c r="L17" s="1112"/>
      <c r="M17" s="1113"/>
    </row>
    <row r="18" spans="1:13" ht="33" customHeight="1">
      <c r="A18" s="351">
        <v>441</v>
      </c>
      <c r="B18" s="1114" t="s">
        <v>535</v>
      </c>
      <c r="C18" s="1109"/>
      <c r="D18" s="1109"/>
      <c r="E18" s="1109"/>
      <c r="F18" s="1110"/>
      <c r="G18" s="1111">
        <v>0</v>
      </c>
      <c r="H18" s="1111"/>
      <c r="I18" s="1111"/>
      <c r="J18" s="1112"/>
      <c r="K18" s="1112"/>
      <c r="L18" s="1112"/>
      <c r="M18" s="1113"/>
    </row>
    <row r="19" spans="1:13" ht="24" customHeight="1">
      <c r="A19" s="351">
        <v>442</v>
      </c>
      <c r="B19" s="1114" t="s">
        <v>536</v>
      </c>
      <c r="C19" s="1109"/>
      <c r="D19" s="1109"/>
      <c r="E19" s="1109"/>
      <c r="F19" s="1110"/>
      <c r="G19" s="1115">
        <f>MAX(0,IF(+G17+G18&gt;1242432,1242432-G17,G18))</f>
        <v>0</v>
      </c>
      <c r="H19" s="1115"/>
      <c r="I19" s="1115"/>
      <c r="J19" s="1112"/>
      <c r="K19" s="1112"/>
      <c r="L19" s="1112"/>
      <c r="M19" s="1113"/>
    </row>
    <row r="20" spans="1:13" ht="24" customHeight="1" thickBot="1">
      <c r="A20" s="354">
        <v>443</v>
      </c>
      <c r="B20" s="1116" t="s">
        <v>0</v>
      </c>
      <c r="C20" s="1117"/>
      <c r="D20" s="1117"/>
      <c r="E20" s="1117"/>
      <c r="F20" s="1118"/>
      <c r="G20" s="1119">
        <f>CEILING(0.05*G19,1)</f>
        <v>0</v>
      </c>
      <c r="H20" s="1119"/>
      <c r="I20" s="1119"/>
      <c r="J20" s="1120"/>
      <c r="K20" s="1120"/>
      <c r="L20" s="1120"/>
      <c r="M20" s="1121"/>
    </row>
    <row r="21" spans="1:13" ht="15" customHeight="1" thickBot="1">
      <c r="A21" s="1103" t="s">
        <v>1</v>
      </c>
      <c r="B21" s="1103"/>
      <c r="C21" s="1103"/>
      <c r="D21" s="1103"/>
      <c r="E21" s="1103"/>
      <c r="F21" s="1103"/>
      <c r="G21" s="1103"/>
      <c r="H21" s="1103"/>
      <c r="I21" s="1103"/>
      <c r="J21" s="1103"/>
      <c r="K21" s="1103"/>
      <c r="L21" s="1103"/>
      <c r="M21" s="1103"/>
    </row>
    <row r="22" spans="1:13" ht="12" customHeight="1">
      <c r="A22" s="350"/>
      <c r="B22" s="1106"/>
      <c r="C22" s="1106"/>
      <c r="D22" s="1106"/>
      <c r="E22" s="1106"/>
      <c r="F22" s="1107"/>
      <c r="G22" s="1105" t="s">
        <v>65</v>
      </c>
      <c r="H22" s="1105"/>
      <c r="I22" s="1105"/>
      <c r="J22" s="1105" t="s">
        <v>75</v>
      </c>
      <c r="K22" s="1105"/>
      <c r="L22" s="1105"/>
      <c r="M22" s="1108"/>
    </row>
    <row r="23" spans="1:13" ht="33" customHeight="1">
      <c r="A23" s="351">
        <v>444</v>
      </c>
      <c r="B23" s="1114" t="s">
        <v>2</v>
      </c>
      <c r="C23" s="1109"/>
      <c r="D23" s="1109"/>
      <c r="E23" s="1109"/>
      <c r="F23" s="1110"/>
      <c r="G23" s="1111">
        <v>0</v>
      </c>
      <c r="H23" s="1111"/>
      <c r="I23" s="1111"/>
      <c r="J23" s="1112"/>
      <c r="K23" s="1112"/>
      <c r="L23" s="1112"/>
      <c r="M23" s="1113"/>
    </row>
    <row r="24" spans="1:13" ht="24" customHeight="1">
      <c r="A24" s="351">
        <v>445</v>
      </c>
      <c r="B24" s="1114" t="s">
        <v>3</v>
      </c>
      <c r="C24" s="1109"/>
      <c r="D24" s="1109"/>
      <c r="E24" s="1109"/>
      <c r="F24" s="1110"/>
      <c r="G24" s="1111">
        <v>0</v>
      </c>
      <c r="H24" s="1111"/>
      <c r="I24" s="1111"/>
      <c r="J24" s="1112"/>
      <c r="K24" s="1112"/>
      <c r="L24" s="1112"/>
      <c r="M24" s="1113"/>
    </row>
    <row r="25" spans="1:13" ht="33" customHeight="1" thickBot="1">
      <c r="A25" s="354">
        <v>446</v>
      </c>
      <c r="B25" s="1116" t="s">
        <v>4</v>
      </c>
      <c r="C25" s="1117"/>
      <c r="D25" s="1117"/>
      <c r="E25" s="1117"/>
      <c r="F25" s="1118"/>
      <c r="G25" s="1119">
        <f>+G24-G23</f>
        <v>0</v>
      </c>
      <c r="H25" s="1119"/>
      <c r="I25" s="1119"/>
      <c r="J25" s="1120"/>
      <c r="K25" s="1120"/>
      <c r="L25" s="1120"/>
      <c r="M25" s="1121"/>
    </row>
    <row r="26" spans="1:13" ht="15" customHeight="1" thickBot="1">
      <c r="A26" s="1103" t="s">
        <v>5</v>
      </c>
      <c r="B26" s="1103"/>
      <c r="C26" s="1103"/>
      <c r="D26" s="1103"/>
      <c r="E26" s="1103"/>
      <c r="F26" s="1103"/>
      <c r="G26" s="1103"/>
      <c r="H26" s="1103"/>
      <c r="I26" s="1103"/>
      <c r="J26" s="1103"/>
      <c r="K26" s="1103"/>
      <c r="L26" s="1103"/>
      <c r="M26" s="1103"/>
    </row>
    <row r="27" spans="1:13" ht="12" customHeight="1">
      <c r="A27" s="350"/>
      <c r="B27" s="1106"/>
      <c r="C27" s="1106"/>
      <c r="D27" s="1106"/>
      <c r="E27" s="1106"/>
      <c r="F27" s="1107"/>
      <c r="G27" s="1105" t="s">
        <v>65</v>
      </c>
      <c r="H27" s="1105"/>
      <c r="I27" s="1105"/>
      <c r="J27" s="1105" t="s">
        <v>75</v>
      </c>
      <c r="K27" s="1105"/>
      <c r="L27" s="1105"/>
      <c r="M27" s="1108"/>
    </row>
    <row r="28" spans="1:13" ht="18" customHeight="1">
      <c r="A28" s="351">
        <v>447</v>
      </c>
      <c r="B28" s="1109" t="s">
        <v>6</v>
      </c>
      <c r="C28" s="1109"/>
      <c r="D28" s="1109"/>
      <c r="E28" s="1109"/>
      <c r="F28" s="1110"/>
      <c r="G28" s="1111">
        <v>0</v>
      </c>
      <c r="H28" s="1111"/>
      <c r="I28" s="1111"/>
      <c r="J28" s="1112"/>
      <c r="K28" s="1112"/>
      <c r="L28" s="1112"/>
      <c r="M28" s="1113"/>
    </row>
    <row r="29" spans="1:13" ht="24" customHeight="1">
      <c r="A29" s="355">
        <v>448</v>
      </c>
      <c r="B29" s="1114" t="s">
        <v>7</v>
      </c>
      <c r="C29" s="1109"/>
      <c r="D29" s="1109"/>
      <c r="E29" s="1109"/>
      <c r="F29" s="1110"/>
      <c r="G29" s="1111">
        <v>0</v>
      </c>
      <c r="H29" s="1111"/>
      <c r="I29" s="1111"/>
      <c r="J29" s="1125"/>
      <c r="K29" s="1126"/>
      <c r="L29" s="1126"/>
      <c r="M29" s="1127"/>
    </row>
    <row r="30" spans="1:13" ht="18" customHeight="1">
      <c r="A30" s="356"/>
      <c r="B30" s="1114" t="s">
        <v>8</v>
      </c>
      <c r="C30" s="1109"/>
      <c r="D30" s="1109"/>
      <c r="E30" s="1109"/>
      <c r="F30" s="1110"/>
      <c r="G30" s="1131" t="s">
        <v>105</v>
      </c>
      <c r="H30" s="1132"/>
      <c r="I30" s="620"/>
      <c r="J30" s="1128"/>
      <c r="K30" s="1129"/>
      <c r="L30" s="1129"/>
      <c r="M30" s="1130"/>
    </row>
    <row r="31" spans="1:13" ht="24" customHeight="1" thickBot="1">
      <c r="A31" s="354">
        <v>449</v>
      </c>
      <c r="B31" s="1116" t="s">
        <v>9</v>
      </c>
      <c r="C31" s="1117"/>
      <c r="D31" s="1117"/>
      <c r="E31" s="1117"/>
      <c r="F31" s="1118"/>
      <c r="G31" s="1122">
        <f>+G20-G28-G29</f>
        <v>0</v>
      </c>
      <c r="H31" s="1123"/>
      <c r="I31" s="1124"/>
      <c r="J31" s="1120"/>
      <c r="K31" s="1120"/>
      <c r="L31" s="1120"/>
      <c r="M31" s="1121"/>
    </row>
    <row r="32" spans="1:13" ht="6" customHeight="1" thickBot="1">
      <c r="A32" s="1103"/>
      <c r="B32" s="1103"/>
      <c r="C32" s="1103"/>
      <c r="D32" s="1103"/>
      <c r="E32" s="1103"/>
      <c r="F32" s="1103"/>
      <c r="G32" s="1103"/>
      <c r="H32" s="1103"/>
      <c r="I32" s="1103"/>
      <c r="J32" s="1103"/>
      <c r="K32" s="1103"/>
      <c r="L32" s="1103"/>
      <c r="M32" s="1103"/>
    </row>
    <row r="33" spans="1:13" ht="13.5" thickBot="1">
      <c r="A33" s="1103" t="s">
        <v>10</v>
      </c>
      <c r="B33" s="1103"/>
      <c r="C33" s="1103"/>
      <c r="D33" s="1103"/>
      <c r="E33" s="1103"/>
      <c r="F33" s="1103"/>
      <c r="G33" s="1103"/>
      <c r="H33" s="1103"/>
      <c r="I33" s="1103"/>
      <c r="J33" s="1103"/>
      <c r="K33" s="1103"/>
      <c r="L33" s="1103"/>
      <c r="M33" s="1103"/>
    </row>
    <row r="34" spans="1:13" ht="12.75">
      <c r="A34" s="1133" t="s">
        <v>276</v>
      </c>
      <c r="B34" s="1134"/>
      <c r="C34" s="1135" t="s">
        <v>277</v>
      </c>
      <c r="D34" s="1135"/>
      <c r="E34" s="1136"/>
      <c r="F34" s="1136"/>
      <c r="G34" s="1136"/>
      <c r="H34" s="1136"/>
      <c r="I34" s="1136"/>
      <c r="J34" s="1136"/>
      <c r="K34" s="1136"/>
      <c r="L34" s="1134"/>
      <c r="M34" s="1137"/>
    </row>
    <row r="35" spans="1:13" ht="18" customHeight="1">
      <c r="A35" s="1138"/>
      <c r="B35" s="1139"/>
      <c r="C35" s="1140">
        <f>+CONCATENATE(DAP4!C24)</f>
      </c>
      <c r="D35" s="1141"/>
      <c r="E35" s="1142"/>
      <c r="F35" s="1143"/>
      <c r="G35" s="1143"/>
      <c r="H35" s="1143"/>
      <c r="I35" s="1143"/>
      <c r="J35" s="1143"/>
      <c r="K35" s="1143"/>
      <c r="L35" s="1139"/>
      <c r="M35" s="1144"/>
    </row>
    <row r="36" spans="1:13" ht="12.75">
      <c r="A36" s="1145" t="s">
        <v>278</v>
      </c>
      <c r="B36" s="1146"/>
      <c r="C36" s="1146"/>
      <c r="D36" s="1146"/>
      <c r="E36" s="1146"/>
      <c r="F36" s="1146"/>
      <c r="G36" s="1146"/>
      <c r="H36" s="1146"/>
      <c r="I36" s="1146"/>
      <c r="J36" s="1146"/>
      <c r="K36" s="1146"/>
      <c r="L36" s="1139"/>
      <c r="M36" s="1144"/>
    </row>
    <row r="37" spans="1:13" ht="18" customHeight="1">
      <c r="A37" s="1147" t="str">
        <f>+CONCATENATE(DAP4!A26)</f>
        <v>  </v>
      </c>
      <c r="B37" s="1148"/>
      <c r="C37" s="1148"/>
      <c r="D37" s="1148"/>
      <c r="E37" s="1148"/>
      <c r="F37" s="1148"/>
      <c r="G37" s="1148"/>
      <c r="H37" s="1148"/>
      <c r="I37" s="1148"/>
      <c r="J37" s="1148"/>
      <c r="K37" s="1148"/>
      <c r="L37" s="1149"/>
      <c r="M37" s="1150"/>
    </row>
    <row r="38" spans="1:13" ht="12.75">
      <c r="A38" s="1145" t="s">
        <v>419</v>
      </c>
      <c r="B38" s="1146"/>
      <c r="C38" s="1146"/>
      <c r="D38" s="1146"/>
      <c r="E38" s="1146"/>
      <c r="F38" s="1146"/>
      <c r="G38" s="1146"/>
      <c r="H38" s="1146"/>
      <c r="I38" s="1146"/>
      <c r="J38" s="1146"/>
      <c r="K38" s="1146"/>
      <c r="L38" s="1139"/>
      <c r="M38" s="1144"/>
    </row>
    <row r="39" spans="1:13" ht="18" customHeight="1">
      <c r="A39" s="1147">
        <f>+CONCATENATE(DAP4!A28)</f>
      </c>
      <c r="B39" s="1148"/>
      <c r="C39" s="1148"/>
      <c r="D39" s="1148"/>
      <c r="E39" s="1148"/>
      <c r="F39" s="1148"/>
      <c r="G39" s="1148"/>
      <c r="H39" s="1148"/>
      <c r="I39" s="1148"/>
      <c r="J39" s="1148"/>
      <c r="K39" s="1148"/>
      <c r="L39" s="1149"/>
      <c r="M39" s="1150"/>
    </row>
    <row r="40" spans="1:13" ht="12.75">
      <c r="A40" s="1151" t="s">
        <v>420</v>
      </c>
      <c r="B40" s="1152"/>
      <c r="C40" s="1152"/>
      <c r="D40" s="1152"/>
      <c r="E40" s="1152"/>
      <c r="F40" s="1152"/>
      <c r="G40" s="1152"/>
      <c r="H40" s="1152"/>
      <c r="I40" s="1152"/>
      <c r="J40" s="1152"/>
      <c r="K40" s="1152"/>
      <c r="L40" s="1153"/>
      <c r="M40" s="1154"/>
    </row>
    <row r="41" spans="1:13" ht="12.75">
      <c r="A41" s="1155" t="s">
        <v>279</v>
      </c>
      <c r="B41" s="1146"/>
      <c r="C41" s="1146"/>
      <c r="D41" s="1146"/>
      <c r="E41" s="1146"/>
      <c r="F41" s="1146"/>
      <c r="G41" s="1146"/>
      <c r="H41" s="1146"/>
      <c r="I41" s="1146"/>
      <c r="J41" s="1146"/>
      <c r="K41" s="1146"/>
      <c r="L41" s="1139"/>
      <c r="M41" s="1144"/>
    </row>
    <row r="42" spans="1:13" ht="12.75">
      <c r="A42" s="1145" t="s">
        <v>280</v>
      </c>
      <c r="B42" s="1146"/>
      <c r="C42" s="1146"/>
      <c r="D42" s="1146"/>
      <c r="E42" s="1146"/>
      <c r="F42" s="1146"/>
      <c r="G42" s="1146"/>
      <c r="H42" s="1146"/>
      <c r="I42" s="1146"/>
      <c r="J42" s="1146"/>
      <c r="K42" s="1146"/>
      <c r="L42" s="1139"/>
      <c r="M42" s="1144"/>
    </row>
    <row r="43" spans="1:13" ht="18" customHeight="1">
      <c r="A43" s="1147" t="str">
        <f>+CONCATENATE(DAP4!A32)</f>
        <v>  </v>
      </c>
      <c r="B43" s="1148"/>
      <c r="C43" s="1148"/>
      <c r="D43" s="1148"/>
      <c r="E43" s="1148"/>
      <c r="F43" s="1148"/>
      <c r="G43" s="1148"/>
      <c r="H43" s="1148"/>
      <c r="I43" s="1148"/>
      <c r="J43" s="1148"/>
      <c r="K43" s="1148"/>
      <c r="L43" s="1149"/>
      <c r="M43" s="1150"/>
    </row>
    <row r="44" spans="1:13" ht="6" customHeight="1" thickBot="1">
      <c r="A44" s="1156"/>
      <c r="B44" s="1157"/>
      <c r="C44" s="1157"/>
      <c r="D44" s="1157"/>
      <c r="E44" s="1157"/>
      <c r="F44" s="1157"/>
      <c r="G44" s="1157"/>
      <c r="H44" s="1157"/>
      <c r="I44" s="1157"/>
      <c r="J44" s="1157"/>
      <c r="K44" s="1157"/>
      <c r="L44" s="1158"/>
      <c r="M44" s="1159"/>
    </row>
    <row r="45" spans="1:13" ht="9" customHeight="1" thickBot="1">
      <c r="A45" s="1103"/>
      <c r="B45" s="1103"/>
      <c r="C45" s="1103"/>
      <c r="D45" s="1103"/>
      <c r="E45" s="1103"/>
      <c r="F45" s="1103"/>
      <c r="G45" s="1103"/>
      <c r="H45" s="1103"/>
      <c r="I45" s="1103"/>
      <c r="J45" s="1103"/>
      <c r="K45" s="1103"/>
      <c r="L45" s="1103"/>
      <c r="M45" s="1103"/>
    </row>
    <row r="46" spans="1:13" ht="12.75" customHeight="1">
      <c r="A46" s="723" t="s">
        <v>186</v>
      </c>
      <c r="B46" s="1162"/>
      <c r="C46" s="1162"/>
      <c r="D46" s="1162"/>
      <c r="E46" s="1162"/>
      <c r="F46" s="1162"/>
      <c r="G46" s="1162"/>
      <c r="H46" s="1162"/>
      <c r="I46" s="1163" t="s">
        <v>281</v>
      </c>
      <c r="J46" s="538"/>
      <c r="K46" s="538"/>
      <c r="L46" s="538"/>
      <c r="M46" s="1164"/>
    </row>
    <row r="47" spans="1:55" ht="12.75" customHeight="1">
      <c r="A47" s="747" t="s">
        <v>212</v>
      </c>
      <c r="B47" s="748"/>
      <c r="C47" s="736" t="s">
        <v>282</v>
      </c>
      <c r="D47" s="736"/>
      <c r="E47" s="736"/>
      <c r="F47" s="736"/>
      <c r="G47" s="736"/>
      <c r="H47" s="736"/>
      <c r="I47" s="1129"/>
      <c r="J47" s="1129"/>
      <c r="K47" s="1129"/>
      <c r="L47" s="1129"/>
      <c r="M47" s="1130"/>
      <c r="BB47" s="116"/>
      <c r="BC47" s="116"/>
    </row>
    <row r="48" spans="1:55" ht="24" customHeight="1">
      <c r="A48" s="728">
        <f ca="1">+TODAY()</f>
        <v>41646</v>
      </c>
      <c r="B48" s="1160"/>
      <c r="C48" s="736"/>
      <c r="D48" s="736"/>
      <c r="E48" s="736"/>
      <c r="F48" s="736"/>
      <c r="G48" s="736"/>
      <c r="H48" s="736"/>
      <c r="I48" s="730"/>
      <c r="J48" s="731"/>
      <c r="K48" s="731"/>
      <c r="L48" s="731"/>
      <c r="M48" s="732"/>
      <c r="BB48" s="116"/>
      <c r="BC48" s="116"/>
    </row>
    <row r="49" spans="1:55" ht="24" customHeight="1">
      <c r="A49" s="726"/>
      <c r="B49" s="727"/>
      <c r="C49" s="736"/>
      <c r="D49" s="736"/>
      <c r="E49" s="736"/>
      <c r="F49" s="736"/>
      <c r="G49" s="736"/>
      <c r="H49" s="736"/>
      <c r="I49" s="733"/>
      <c r="J49" s="734"/>
      <c r="K49" s="734"/>
      <c r="L49" s="734"/>
      <c r="M49" s="735"/>
      <c r="BB49" s="116"/>
      <c r="BC49" s="116"/>
    </row>
    <row r="50" spans="1:13" ht="6" customHeight="1" thickBot="1">
      <c r="A50" s="1165"/>
      <c r="B50" s="798"/>
      <c r="C50" s="798"/>
      <c r="D50" s="798"/>
      <c r="E50" s="798"/>
      <c r="F50" s="798"/>
      <c r="G50" s="798"/>
      <c r="H50" s="798"/>
      <c r="I50" s="798"/>
      <c r="J50" s="798"/>
      <c r="K50" s="798"/>
      <c r="L50" s="798"/>
      <c r="M50" s="1166"/>
    </row>
    <row r="51" spans="1:13" ht="10.5" customHeight="1">
      <c r="A51" s="1167" t="s">
        <v>12</v>
      </c>
      <c r="B51" s="1168"/>
      <c r="C51" s="1168"/>
      <c r="D51" s="1168"/>
      <c r="E51" s="1168"/>
      <c r="F51" s="1168"/>
      <c r="G51" s="1168"/>
      <c r="H51" s="1168"/>
      <c r="I51" s="1168"/>
      <c r="J51" s="1168"/>
      <c r="K51" s="1168"/>
      <c r="L51" s="1168"/>
      <c r="M51" s="1168"/>
    </row>
    <row r="52" spans="1:13" ht="10.5" customHeight="1">
      <c r="A52" s="1169" t="s">
        <v>11</v>
      </c>
      <c r="B52" s="1169"/>
      <c r="C52" s="1169"/>
      <c r="D52" s="1169"/>
      <c r="E52" s="1169"/>
      <c r="F52" s="1169"/>
      <c r="G52" s="1169"/>
      <c r="H52" s="1169"/>
      <c r="I52" s="1169"/>
      <c r="J52" s="1169"/>
      <c r="K52" s="1169"/>
      <c r="L52" s="1169"/>
      <c r="M52" s="1169"/>
    </row>
    <row r="53" spans="1:13" ht="10.5" customHeight="1">
      <c r="A53" s="1170" t="str">
        <f>+DAP1!A46</f>
        <v>Formulář zpracovala ASPEKT HM, daňová, účetní a auditorská kancelář, www.danovapriznani.cz, business.center.cz</v>
      </c>
      <c r="B53" s="1170"/>
      <c r="C53" s="1170"/>
      <c r="D53" s="1170"/>
      <c r="E53" s="1170"/>
      <c r="F53" s="1170"/>
      <c r="G53" s="1170"/>
      <c r="H53" s="1170"/>
      <c r="I53" s="1170"/>
      <c r="J53" s="1170"/>
      <c r="K53" s="1170"/>
      <c r="L53" s="1170"/>
      <c r="M53" s="1170"/>
    </row>
    <row r="54" spans="1:13" ht="12.75">
      <c r="A54" s="1161">
        <v>1</v>
      </c>
      <c r="B54" s="1161"/>
      <c r="C54" s="1161"/>
      <c r="D54" s="1161"/>
      <c r="E54" s="1161"/>
      <c r="F54" s="1161"/>
      <c r="G54" s="1161"/>
      <c r="H54" s="1161"/>
      <c r="I54" s="1161"/>
      <c r="J54" s="1161"/>
      <c r="K54" s="1161"/>
      <c r="L54" s="1161"/>
      <c r="M54" s="1161"/>
    </row>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12.75"/>
    <row r="69" s="116" customFormat="1" ht="12.75"/>
    <row r="70" s="116" customFormat="1" ht="12.75"/>
    <row r="71" s="116" customFormat="1" ht="12.75"/>
    <row r="72" s="116" customFormat="1" ht="12.75"/>
    <row r="73" s="116" customFormat="1" ht="12.75"/>
    <row r="74" s="116" customFormat="1" ht="12.75"/>
    <row r="75" s="116" customFormat="1" ht="12.75"/>
    <row r="76" s="116" customFormat="1" ht="12.75"/>
    <row r="77" s="116" customFormat="1" ht="12.75"/>
    <row r="78" s="116" customFormat="1" ht="12.75"/>
    <row r="79" s="116" customFormat="1" ht="12.75"/>
    <row r="80" s="116" customFormat="1" ht="12.75"/>
    <row r="81" s="116" customFormat="1" ht="12.75"/>
    <row r="82" s="116" customFormat="1" ht="12.75"/>
    <row r="83" s="116" customFormat="1" ht="12.75"/>
    <row r="84" s="116" customFormat="1" ht="12.75"/>
    <row r="85" s="116" customFormat="1" ht="12.75"/>
    <row r="86" s="116" customFormat="1" ht="12.75"/>
    <row r="87" s="116" customFormat="1" ht="12.75"/>
    <row r="88" s="116" customFormat="1" ht="12.75"/>
    <row r="89" s="116" customFormat="1" ht="12.75"/>
    <row r="90" s="116" customFormat="1" ht="12.75"/>
    <row r="91" s="116" customFormat="1" ht="12.75"/>
    <row r="92" s="116" customFormat="1" ht="12.75"/>
    <row r="93" s="116" customFormat="1" ht="12.75"/>
    <row r="94" s="116" customFormat="1" ht="12.75"/>
    <row r="95" s="116" customFormat="1" ht="12.75"/>
    <row r="96" s="116" customFormat="1" ht="12.75"/>
    <row r="97" s="116" customFormat="1" ht="12.75"/>
    <row r="98" s="116" customFormat="1" ht="12.75"/>
    <row r="99" s="116" customFormat="1" ht="12.75"/>
    <row r="100" s="116" customFormat="1" ht="12.75"/>
    <row r="101" s="116" customFormat="1" ht="12.75"/>
    <row r="102" s="116" customFormat="1" ht="12.75"/>
    <row r="103" s="116" customFormat="1" ht="12.75"/>
    <row r="104" s="116" customFormat="1" ht="12.75"/>
    <row r="105" s="116" customFormat="1" ht="12.75"/>
    <row r="106" s="116" customFormat="1" ht="12.75"/>
    <row r="107" s="116" customFormat="1" ht="12.75"/>
    <row r="108" s="116" customFormat="1" ht="12.75"/>
    <row r="109" s="116" customFormat="1" ht="12.75"/>
    <row r="110" s="116" customFormat="1" ht="12.75"/>
    <row r="111" s="116" customFormat="1" ht="12.75"/>
    <row r="112" s="116" customFormat="1" ht="12.75"/>
    <row r="113" s="116" customFormat="1" ht="12.75"/>
    <row r="114" s="116" customFormat="1" ht="12.75"/>
    <row r="115" s="116" customFormat="1" ht="12.75"/>
    <row r="116" s="116" customFormat="1" ht="12.75"/>
    <row r="117" s="116" customFormat="1" ht="12.75"/>
    <row r="118" s="116" customFormat="1" ht="12.75"/>
    <row r="119" s="116" customFormat="1" ht="12.75"/>
    <row r="120" s="116" customFormat="1" ht="12.75"/>
    <row r="121" s="116" customFormat="1" ht="12.75"/>
    <row r="122" s="116" customFormat="1" ht="12.75"/>
    <row r="123" s="116" customFormat="1" ht="12.75"/>
    <row r="124" s="116" customFormat="1" ht="12.75"/>
    <row r="125" s="116" customFormat="1" ht="12.75"/>
    <row r="126" s="116" customFormat="1" ht="12.75"/>
    <row r="127" s="116" customFormat="1" ht="12.75"/>
    <row r="128" s="116" customFormat="1" ht="12.75"/>
    <row r="129" s="116" customFormat="1" ht="12.75"/>
    <row r="130" s="116" customFormat="1" ht="12.75"/>
    <row r="131" s="116" customFormat="1" ht="12.75"/>
    <row r="132" s="116" customFormat="1" ht="12.75"/>
    <row r="133" s="116" customFormat="1" ht="12.75"/>
    <row r="134" s="116" customFormat="1" ht="12.75"/>
    <row r="135" s="116" customFormat="1" ht="12.75"/>
    <row r="136" s="116" customFormat="1" ht="12.75"/>
    <row r="137" s="116" customFormat="1" ht="12.75"/>
    <row r="138" s="116" customFormat="1" ht="12.75"/>
    <row r="139" s="116" customFormat="1" ht="12.75"/>
    <row r="140" s="116" customFormat="1" ht="12.75"/>
    <row r="141" s="116" customFormat="1" ht="12.75"/>
    <row r="142" s="116" customFormat="1" ht="12.75"/>
    <row r="143" s="116" customFormat="1" ht="12.75"/>
    <row r="144" s="116" customFormat="1" ht="12.75"/>
    <row r="145" s="116" customFormat="1" ht="12.75"/>
    <row r="146" s="116" customFormat="1" ht="12.75"/>
    <row r="147" s="116" customFormat="1" ht="12.75"/>
    <row r="148" s="116" customFormat="1" ht="12.75"/>
    <row r="149" s="116" customFormat="1" ht="12.75"/>
    <row r="150" s="116" customFormat="1" ht="12.75"/>
    <row r="151" s="116" customFormat="1" ht="12.75"/>
    <row r="152" s="116" customFormat="1" ht="12.75"/>
    <row r="153" s="116" customFormat="1" ht="12.75"/>
    <row r="154" s="116" customFormat="1" ht="12.75"/>
    <row r="155" s="116" customFormat="1" ht="12.75"/>
    <row r="156" s="116" customFormat="1" ht="12.75"/>
    <row r="157" s="116" customFormat="1" ht="12.75"/>
    <row r="158" s="116" customFormat="1" ht="12.75"/>
    <row r="159" s="116" customFormat="1" ht="12.75"/>
  </sheetData>
  <sheetProtection password="EF65" sheet="1" objects="1" scenarios="1"/>
  <mergeCells count="92">
    <mergeCell ref="A54:M54"/>
    <mergeCell ref="A46:H46"/>
    <mergeCell ref="I46:M47"/>
    <mergeCell ref="A50:M50"/>
    <mergeCell ref="A51:M51"/>
    <mergeCell ref="A52:M52"/>
    <mergeCell ref="A53:M53"/>
    <mergeCell ref="A45:M45"/>
    <mergeCell ref="A47:B47"/>
    <mergeCell ref="A48:B48"/>
    <mergeCell ref="I48:M49"/>
    <mergeCell ref="A49:B49"/>
    <mergeCell ref="C47:H49"/>
    <mergeCell ref="A41:M41"/>
    <mergeCell ref="A42:M42"/>
    <mergeCell ref="A43:M43"/>
    <mergeCell ref="A44:M44"/>
    <mergeCell ref="A37:M37"/>
    <mergeCell ref="A38:M38"/>
    <mergeCell ref="A39:M39"/>
    <mergeCell ref="A40:M40"/>
    <mergeCell ref="A35:B35"/>
    <mergeCell ref="C35:D35"/>
    <mergeCell ref="E35:M35"/>
    <mergeCell ref="A36:M36"/>
    <mergeCell ref="A33:M33"/>
    <mergeCell ref="A34:B34"/>
    <mergeCell ref="C34:D34"/>
    <mergeCell ref="E34:M34"/>
    <mergeCell ref="B31:F31"/>
    <mergeCell ref="G31:I31"/>
    <mergeCell ref="J31:M31"/>
    <mergeCell ref="J29:M30"/>
    <mergeCell ref="B29:F29"/>
    <mergeCell ref="G29:I29"/>
    <mergeCell ref="B30:F30"/>
    <mergeCell ref="G30:I30"/>
    <mergeCell ref="J27:M27"/>
    <mergeCell ref="B28:F28"/>
    <mergeCell ref="G28:I28"/>
    <mergeCell ref="J28:M28"/>
    <mergeCell ref="B24:F24"/>
    <mergeCell ref="G24:I24"/>
    <mergeCell ref="J24:M24"/>
    <mergeCell ref="A32:M32"/>
    <mergeCell ref="B25:F25"/>
    <mergeCell ref="G25:I25"/>
    <mergeCell ref="J25:M25"/>
    <mergeCell ref="A26:M26"/>
    <mergeCell ref="B27:F27"/>
    <mergeCell ref="G27:I27"/>
    <mergeCell ref="B22:F22"/>
    <mergeCell ref="G22:I22"/>
    <mergeCell ref="J22:M22"/>
    <mergeCell ref="B23:F23"/>
    <mergeCell ref="G23:I23"/>
    <mergeCell ref="J23:M23"/>
    <mergeCell ref="B20:F20"/>
    <mergeCell ref="G20:I20"/>
    <mergeCell ref="J20:M20"/>
    <mergeCell ref="A21:M21"/>
    <mergeCell ref="B18:F18"/>
    <mergeCell ref="G18:I18"/>
    <mergeCell ref="J18:M18"/>
    <mergeCell ref="B19:F19"/>
    <mergeCell ref="G19:I19"/>
    <mergeCell ref="J19:M19"/>
    <mergeCell ref="G16:I16"/>
    <mergeCell ref="B16:F16"/>
    <mergeCell ref="J16:M16"/>
    <mergeCell ref="B17:F17"/>
    <mergeCell ref="G17:I17"/>
    <mergeCell ref="J17:M17"/>
    <mergeCell ref="L11:M11"/>
    <mergeCell ref="I11:K11"/>
    <mergeCell ref="G11:H11"/>
    <mergeCell ref="A15:M15"/>
    <mergeCell ref="A12:I13"/>
    <mergeCell ref="J12:M12"/>
    <mergeCell ref="A14:C14"/>
    <mergeCell ref="E14:M14"/>
    <mergeCell ref="A6:M6"/>
    <mergeCell ref="A7:M7"/>
    <mergeCell ref="A8:M8"/>
    <mergeCell ref="A9:G9"/>
    <mergeCell ref="I9:M9"/>
    <mergeCell ref="A1:D1"/>
    <mergeCell ref="A2:D2"/>
    <mergeCell ref="H1:M5"/>
    <mergeCell ref="E1:G1"/>
    <mergeCell ref="E2:G2"/>
    <mergeCell ref="A3:G5"/>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75" t="s">
        <v>410</v>
      </c>
      <c r="B1" s="331"/>
      <c r="C1" s="331"/>
      <c r="D1" s="331"/>
      <c r="E1" s="331"/>
      <c r="F1" s="29"/>
      <c r="G1" s="29"/>
    </row>
    <row r="2" spans="1:7" ht="18" customHeight="1">
      <c r="A2" s="1176" t="s">
        <v>412</v>
      </c>
      <c r="B2" s="1176"/>
      <c r="C2" s="1176"/>
      <c r="D2" s="1176"/>
      <c r="E2" s="1176"/>
      <c r="F2" s="29"/>
      <c r="G2" s="29"/>
    </row>
    <row r="3" spans="1:7" ht="18" customHeight="1">
      <c r="A3" s="289" t="s">
        <v>19</v>
      </c>
      <c r="B3" s="1177" t="str">
        <f>+CONCATENATE(ZAKL_DATA!B5," ",ZAKL_DATA!B4," ",ZAKL_DATA!B7)</f>
        <v>  </v>
      </c>
      <c r="C3" s="1178"/>
      <c r="D3" s="1178"/>
      <c r="E3" s="1178"/>
      <c r="G3" s="29"/>
    </row>
    <row r="4" spans="1:7" ht="18" customHeight="1">
      <c r="A4" s="1179"/>
      <c r="B4" s="795"/>
      <c r="C4" s="795"/>
      <c r="D4" s="795"/>
      <c r="E4" s="795"/>
      <c r="G4" s="29"/>
    </row>
    <row r="5" spans="1:7" ht="18" customHeight="1">
      <c r="A5" s="289" t="s">
        <v>288</v>
      </c>
      <c r="B5" s="290">
        <f>+DAP3!D27</f>
        <v>0</v>
      </c>
      <c r="C5" s="1179"/>
      <c r="D5" s="1179"/>
      <c r="E5" s="1179"/>
      <c r="F5" s="29"/>
      <c r="G5" s="29"/>
    </row>
    <row r="6" spans="1:7" ht="18" customHeight="1" thickBot="1">
      <c r="A6" s="1180"/>
      <c r="B6" s="798"/>
      <c r="C6" s="798"/>
      <c r="D6" s="798"/>
      <c r="E6" s="798"/>
      <c r="F6" s="29"/>
      <c r="G6" s="29"/>
    </row>
    <row r="7" spans="1:7" ht="18" customHeight="1">
      <c r="A7" s="291" t="s">
        <v>289</v>
      </c>
      <c r="B7" s="292" t="s">
        <v>290</v>
      </c>
      <c r="C7" s="292" t="s">
        <v>103</v>
      </c>
      <c r="D7" s="307" t="s">
        <v>104</v>
      </c>
      <c r="E7" s="293" t="s">
        <v>291</v>
      </c>
      <c r="F7" s="30"/>
      <c r="G7" s="29"/>
    </row>
    <row r="8" spans="1:7" ht="18" customHeight="1" thickBot="1">
      <c r="A8" s="294"/>
      <c r="B8" s="295" t="s">
        <v>292</v>
      </c>
      <c r="C8" s="295" t="s">
        <v>293</v>
      </c>
      <c r="D8" s="308" t="s">
        <v>293</v>
      </c>
      <c r="E8" s="296" t="s">
        <v>293</v>
      </c>
      <c r="F8" s="29"/>
      <c r="G8" s="29"/>
    </row>
    <row r="9" spans="1:7" ht="18" customHeight="1">
      <c r="A9" s="297">
        <v>41729</v>
      </c>
      <c r="B9" s="298">
        <f>+DAP3!D49</f>
        <v>0</v>
      </c>
      <c r="C9" s="298" t="s">
        <v>166</v>
      </c>
      <c r="D9" s="306" t="s">
        <v>166</v>
      </c>
      <c r="E9" s="299" t="s">
        <v>166</v>
      </c>
      <c r="G9" s="29"/>
    </row>
    <row r="10" spans="1:7" ht="30.75" customHeight="1">
      <c r="A10" s="300" t="s">
        <v>199</v>
      </c>
      <c r="B10" s="298">
        <v>0</v>
      </c>
      <c r="C10" s="298" t="s">
        <v>166</v>
      </c>
      <c r="D10" s="298" t="s">
        <v>166</v>
      </c>
      <c r="E10" s="299" t="s">
        <v>166</v>
      </c>
      <c r="G10" s="29"/>
    </row>
    <row r="11" spans="1:7" ht="18" customHeight="1">
      <c r="A11" s="297">
        <f>8+A9</f>
        <v>41737</v>
      </c>
      <c r="B11" s="298">
        <v>0</v>
      </c>
      <c r="C11" s="298" t="s">
        <v>166</v>
      </c>
      <c r="D11" s="298" t="s">
        <v>166</v>
      </c>
      <c r="E11" s="299" t="s">
        <v>166</v>
      </c>
      <c r="G11" s="29"/>
    </row>
    <row r="12" spans="1:7" ht="18" customHeight="1">
      <c r="A12" s="297">
        <f>+A11+12</f>
        <v>41749</v>
      </c>
      <c r="B12" s="298">
        <v>0</v>
      </c>
      <c r="C12" s="298" t="s">
        <v>166</v>
      </c>
      <c r="D12" s="298" t="s">
        <v>166</v>
      </c>
      <c r="E12" s="299" t="s">
        <v>166</v>
      </c>
      <c r="G12" s="29"/>
    </row>
    <row r="13" spans="1:7" ht="18" customHeight="1">
      <c r="A13" s="297">
        <f>22+A11</f>
        <v>41759</v>
      </c>
      <c r="B13" s="298">
        <v>0</v>
      </c>
      <c r="C13" s="298" t="s">
        <v>166</v>
      </c>
      <c r="D13" s="298" t="s">
        <v>166</v>
      </c>
      <c r="E13" s="299" t="s">
        <v>166</v>
      </c>
      <c r="G13" s="29"/>
    </row>
    <row r="14" spans="1:7" ht="18" customHeight="1">
      <c r="A14" s="297">
        <f>+A13+8</f>
        <v>41767</v>
      </c>
      <c r="B14" s="298">
        <v>0</v>
      </c>
      <c r="C14" s="298" t="s">
        <v>166</v>
      </c>
      <c r="D14" s="298" t="s">
        <v>166</v>
      </c>
      <c r="E14" s="299" t="s">
        <v>166</v>
      </c>
      <c r="G14" s="29"/>
    </row>
    <row r="15" spans="1:7" ht="18" customHeight="1">
      <c r="A15" s="297">
        <f>12+A14</f>
        <v>41779</v>
      </c>
      <c r="B15" s="298">
        <v>0</v>
      </c>
      <c r="C15" s="298" t="s">
        <v>166</v>
      </c>
      <c r="D15" s="298" t="s">
        <v>166</v>
      </c>
      <c r="E15" s="299" t="s">
        <v>166</v>
      </c>
      <c r="G15" s="29"/>
    </row>
    <row r="16" spans="1:7" ht="18" customHeight="1">
      <c r="A16" s="297">
        <f>31+A14</f>
        <v>41798</v>
      </c>
      <c r="B16" s="298">
        <v>0</v>
      </c>
      <c r="C16" s="298" t="s">
        <v>166</v>
      </c>
      <c r="D16" s="298" t="s">
        <v>166</v>
      </c>
      <c r="E16" s="299" t="s">
        <v>166</v>
      </c>
      <c r="G16" s="29"/>
    </row>
    <row r="17" spans="1:5" ht="18" customHeight="1">
      <c r="A17" s="297">
        <f>8+A16-1</f>
        <v>41805</v>
      </c>
      <c r="B17" s="298">
        <f>CEILING(+A104*(IF($B$5&gt;150000,$B$5/4,0)+IF($B$5&gt;30000,$B$5*0.4,0)*IF($B$5&lt;150000,1,0)),100)</f>
        <v>0</v>
      </c>
      <c r="C17" s="298" t="s">
        <v>166</v>
      </c>
      <c r="D17" s="298" t="s">
        <v>166</v>
      </c>
      <c r="E17" s="299" t="s">
        <v>166</v>
      </c>
    </row>
    <row r="18" spans="1:5" ht="18" customHeight="1">
      <c r="A18" s="297">
        <f>5+A17</f>
        <v>41810</v>
      </c>
      <c r="B18" s="298">
        <v>0</v>
      </c>
      <c r="C18" s="298" t="s">
        <v>166</v>
      </c>
      <c r="D18" s="298" t="s">
        <v>166</v>
      </c>
      <c r="E18" s="299" t="s">
        <v>166</v>
      </c>
    </row>
    <row r="19" spans="1:5" ht="18" customHeight="1">
      <c r="A19" s="297">
        <f>23+A17</f>
        <v>41828</v>
      </c>
      <c r="B19" s="298">
        <v>0</v>
      </c>
      <c r="C19" s="298" t="s">
        <v>166</v>
      </c>
      <c r="D19" s="298" t="s">
        <v>166</v>
      </c>
      <c r="E19" s="299" t="s">
        <v>166</v>
      </c>
    </row>
    <row r="20" spans="1:5" ht="18" customHeight="1">
      <c r="A20" s="297">
        <f>12+A19</f>
        <v>41840</v>
      </c>
      <c r="B20" s="298">
        <v>0</v>
      </c>
      <c r="C20" s="298" t="s">
        <v>166</v>
      </c>
      <c r="D20" s="298" t="s">
        <v>166</v>
      </c>
      <c r="E20" s="299" t="s">
        <v>166</v>
      </c>
    </row>
    <row r="21" spans="1:5" ht="19.5" customHeight="1">
      <c r="A21" s="297">
        <f>31+A19</f>
        <v>41859</v>
      </c>
      <c r="B21" s="298">
        <v>0</v>
      </c>
      <c r="C21" s="298" t="s">
        <v>166</v>
      </c>
      <c r="D21" s="298" t="s">
        <v>166</v>
      </c>
      <c r="E21" s="299" t="s">
        <v>166</v>
      </c>
    </row>
    <row r="22" spans="1:5" ht="19.5" customHeight="1">
      <c r="A22" s="297">
        <f>12+A21</f>
        <v>41871</v>
      </c>
      <c r="B22" s="298">
        <v>0</v>
      </c>
      <c r="C22" s="298" t="s">
        <v>166</v>
      </c>
      <c r="D22" s="298" t="s">
        <v>166</v>
      </c>
      <c r="E22" s="299" t="s">
        <v>166</v>
      </c>
    </row>
    <row r="23" spans="1:5" ht="18" customHeight="1">
      <c r="A23" s="297">
        <f>31+A21</f>
        <v>41890</v>
      </c>
      <c r="B23" s="298">
        <v>0</v>
      </c>
      <c r="C23" s="298" t="s">
        <v>166</v>
      </c>
      <c r="D23" s="298" t="s">
        <v>166</v>
      </c>
      <c r="E23" s="299" t="s">
        <v>166</v>
      </c>
    </row>
    <row r="24" spans="1:5" ht="18" customHeight="1">
      <c r="A24" s="297">
        <f>7+A23</f>
        <v>41897</v>
      </c>
      <c r="B24" s="298">
        <f>CEILING(+A104*(IF($B$5&gt;150000,$B$5/4,0)),100)</f>
        <v>0</v>
      </c>
      <c r="C24" s="298" t="s">
        <v>166</v>
      </c>
      <c r="D24" s="298" t="s">
        <v>166</v>
      </c>
      <c r="E24" s="299" t="s">
        <v>166</v>
      </c>
    </row>
    <row r="25" spans="1:5" ht="18" customHeight="1">
      <c r="A25" s="297">
        <f>5+A24</f>
        <v>41902</v>
      </c>
      <c r="B25" s="298">
        <v>0</v>
      </c>
      <c r="C25" s="298" t="s">
        <v>166</v>
      </c>
      <c r="D25" s="298" t="s">
        <v>166</v>
      </c>
      <c r="E25" s="299" t="s">
        <v>166</v>
      </c>
    </row>
    <row r="26" spans="1:5" ht="18" customHeight="1">
      <c r="A26" s="297">
        <f>23+A24</f>
        <v>41920</v>
      </c>
      <c r="B26" s="298">
        <v>0</v>
      </c>
      <c r="C26" s="298" t="s">
        <v>166</v>
      </c>
      <c r="D26" s="298" t="s">
        <v>166</v>
      </c>
      <c r="E26" s="299" t="s">
        <v>166</v>
      </c>
    </row>
    <row r="27" spans="1:5" ht="18" customHeight="1">
      <c r="A27" s="297">
        <f>12+A26</f>
        <v>41932</v>
      </c>
      <c r="B27" s="298">
        <v>0</v>
      </c>
      <c r="C27" s="298" t="s">
        <v>166</v>
      </c>
      <c r="D27" s="298" t="s">
        <v>166</v>
      </c>
      <c r="E27" s="299" t="s">
        <v>166</v>
      </c>
    </row>
    <row r="28" spans="1:5" ht="18" customHeight="1">
      <c r="A28" s="297">
        <f>31+A26</f>
        <v>41951</v>
      </c>
      <c r="B28" s="298">
        <v>0</v>
      </c>
      <c r="C28" s="298" t="s">
        <v>166</v>
      </c>
      <c r="D28" s="298" t="s">
        <v>166</v>
      </c>
      <c r="E28" s="299" t="s">
        <v>166</v>
      </c>
    </row>
    <row r="29" spans="1:5" ht="18" customHeight="1">
      <c r="A29" s="297">
        <f>12+A28</f>
        <v>41963</v>
      </c>
      <c r="B29" s="298">
        <v>0</v>
      </c>
      <c r="C29" s="298" t="s">
        <v>166</v>
      </c>
      <c r="D29" s="298" t="s">
        <v>166</v>
      </c>
      <c r="E29" s="299" t="s">
        <v>166</v>
      </c>
    </row>
    <row r="30" spans="1:5" ht="18" customHeight="1">
      <c r="A30" s="297">
        <f>30+A28</f>
        <v>41981</v>
      </c>
      <c r="B30" s="298">
        <v>0</v>
      </c>
      <c r="C30" s="298" t="s">
        <v>166</v>
      </c>
      <c r="D30" s="298" t="s">
        <v>166</v>
      </c>
      <c r="E30" s="299" t="s">
        <v>166</v>
      </c>
    </row>
    <row r="31" spans="1:5" ht="18" customHeight="1">
      <c r="A31" s="297">
        <f>22+A30+1-16</f>
        <v>41988</v>
      </c>
      <c r="B31" s="298">
        <f>CEILING(+A104*(IF($B$5&gt;150000,$B$5/4,0)+IF($B$5&gt;30000,$B$5*0.4,0)*IF($B$5&lt;150000,1,0)),100)</f>
        <v>0</v>
      </c>
      <c r="C31" s="298" t="s">
        <v>166</v>
      </c>
      <c r="D31" s="298" t="s">
        <v>166</v>
      </c>
      <c r="E31" s="299" t="s">
        <v>166</v>
      </c>
    </row>
    <row r="32" spans="1:5" ht="18" customHeight="1">
      <c r="A32" s="297">
        <f>5+A31</f>
        <v>41993</v>
      </c>
      <c r="B32" s="298">
        <v>0</v>
      </c>
      <c r="C32" s="298" t="s">
        <v>166</v>
      </c>
      <c r="D32" s="298" t="s">
        <v>166</v>
      </c>
      <c r="E32" s="299" t="s">
        <v>166</v>
      </c>
    </row>
    <row r="33" spans="1:5" ht="18" customHeight="1">
      <c r="A33" s="301">
        <f>24+A31</f>
        <v>42012</v>
      </c>
      <c r="B33" s="302">
        <v>0</v>
      </c>
      <c r="C33" s="298" t="s">
        <v>166</v>
      </c>
      <c r="D33" s="298" t="s">
        <v>166</v>
      </c>
      <c r="E33" s="299" t="s">
        <v>166</v>
      </c>
    </row>
    <row r="34" spans="1:5" ht="18" customHeight="1">
      <c r="A34" s="297">
        <f>12+A33</f>
        <v>42024</v>
      </c>
      <c r="B34" s="302">
        <v>0</v>
      </c>
      <c r="C34" s="298" t="s">
        <v>166</v>
      </c>
      <c r="D34" s="298" t="s">
        <v>166</v>
      </c>
      <c r="E34" s="299" t="s">
        <v>166</v>
      </c>
    </row>
    <row r="35" spans="1:5" ht="18" customHeight="1">
      <c r="A35" s="301">
        <f>31+A33</f>
        <v>42043</v>
      </c>
      <c r="B35" s="302">
        <v>0</v>
      </c>
      <c r="C35" s="298" t="s">
        <v>166</v>
      </c>
      <c r="D35" s="298" t="s">
        <v>166</v>
      </c>
      <c r="E35" s="299" t="s">
        <v>166</v>
      </c>
    </row>
    <row r="36" spans="1:5" ht="18" customHeight="1">
      <c r="A36" s="297">
        <f>12+A35</f>
        <v>42055</v>
      </c>
      <c r="B36" s="302">
        <v>0</v>
      </c>
      <c r="C36" s="298" t="s">
        <v>166</v>
      </c>
      <c r="D36" s="298" t="s">
        <v>166</v>
      </c>
      <c r="E36" s="299" t="s">
        <v>166</v>
      </c>
    </row>
    <row r="37" spans="1:5" ht="18" customHeight="1">
      <c r="A37" s="301">
        <f>28+A35</f>
        <v>42071</v>
      </c>
      <c r="B37" s="302">
        <v>0</v>
      </c>
      <c r="C37" s="298" t="s">
        <v>166</v>
      </c>
      <c r="D37" s="298" t="s">
        <v>166</v>
      </c>
      <c r="E37" s="299" t="s">
        <v>166</v>
      </c>
    </row>
    <row r="38" spans="1:5" ht="18" customHeight="1">
      <c r="A38" s="303">
        <f>7+A37</f>
        <v>42078</v>
      </c>
      <c r="B38" s="304">
        <f>CEILING(+A104*(IF($B$5&gt;150000,$B$5/4,0)),100)</f>
        <v>0</v>
      </c>
      <c r="C38" s="298" t="s">
        <v>166</v>
      </c>
      <c r="D38" s="298" t="s">
        <v>166</v>
      </c>
      <c r="E38" s="299" t="s">
        <v>166</v>
      </c>
    </row>
    <row r="39" spans="1:5" ht="18" customHeight="1" thickBot="1">
      <c r="A39" s="305">
        <f>5+A38</f>
        <v>42083</v>
      </c>
      <c r="B39" s="240">
        <v>0</v>
      </c>
      <c r="C39" s="240" t="str">
        <f>+C36</f>
        <v>XXX</v>
      </c>
      <c r="D39" s="240" t="str">
        <f>+D36</f>
        <v>XXX</v>
      </c>
      <c r="E39" s="241" t="s">
        <v>166</v>
      </c>
    </row>
    <row r="40" spans="1:5" ht="17.25" customHeight="1">
      <c r="A40" s="1171" t="s">
        <v>20</v>
      </c>
      <c r="B40" s="1172"/>
      <c r="C40" s="1172"/>
      <c r="D40" s="1172"/>
      <c r="E40" s="1172"/>
    </row>
    <row r="41" spans="1:5" ht="18" customHeight="1">
      <c r="A41" s="1173" t="str">
        <f>+DAP1!A46</f>
        <v>Formulář zpracovala ASPEKT HM, daňová, účetní a auditorská kancelář, www.danovapriznani.cz, business.center.cz</v>
      </c>
      <c r="B41" s="1174"/>
      <c r="C41" s="1174"/>
      <c r="D41" s="1174"/>
      <c r="E41" s="1174"/>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f>+IF(DAP2!E10&lt;0.5*DAP2!E18,+IF(DAP2!E10/DAP2!E18&gt;0.15,0.5,1),0)</f>
        <v>0</v>
      </c>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0:E40"/>
    <mergeCell ref="A41:E41"/>
    <mergeCell ref="A1:E1"/>
    <mergeCell ref="A2:E2"/>
    <mergeCell ref="B3:E3"/>
    <mergeCell ref="A4:E4"/>
    <mergeCell ref="C5:E5"/>
    <mergeCell ref="A6: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1">
      <selection activeCell="B9" sqref="B9"/>
    </sheetView>
  </sheetViews>
  <sheetFormatPr defaultColWidth="9.140625" defaultRowHeight="12.75"/>
  <cols>
    <col min="1" max="1" width="24.00390625" style="3" customWidth="1"/>
    <col min="2" max="5" width="18.7109375" style="3" customWidth="1"/>
    <col min="6" max="6" width="11.421875" style="27" bestFit="1" customWidth="1"/>
    <col min="7" max="28" width="9.140625" style="27" customWidth="1"/>
    <col min="29" max="16384" width="9.140625" style="3" customWidth="1"/>
  </cols>
  <sheetData>
    <row r="1" spans="1:7" ht="18" customHeight="1">
      <c r="A1" s="1175" t="str">
        <f>+Zálohy1!A1</f>
        <v>Platební kalendář daňových povinností 2014 - 2015</v>
      </c>
      <c r="B1" s="331"/>
      <c r="C1" s="331"/>
      <c r="D1" s="331"/>
      <c r="E1" s="331"/>
      <c r="F1" s="29"/>
      <c r="G1" s="29"/>
    </row>
    <row r="2" spans="1:7" ht="18" customHeight="1">
      <c r="A2" s="1176" t="s">
        <v>411</v>
      </c>
      <c r="B2" s="1176"/>
      <c r="C2" s="1176"/>
      <c r="D2" s="1176"/>
      <c r="E2" s="1176"/>
      <c r="F2" s="29"/>
      <c r="G2" s="29"/>
    </row>
    <row r="3" spans="1:7" ht="18" customHeight="1">
      <c r="A3" s="289" t="s">
        <v>19</v>
      </c>
      <c r="B3" s="1177" t="str">
        <f>+Zálohy1!B3</f>
        <v>  </v>
      </c>
      <c r="C3" s="1178"/>
      <c r="D3" s="1178"/>
      <c r="E3" s="1178"/>
      <c r="G3" s="29"/>
    </row>
    <row r="4" spans="1:7" ht="18" customHeight="1">
      <c r="A4" s="1179"/>
      <c r="B4" s="795"/>
      <c r="C4" s="795"/>
      <c r="D4" s="795"/>
      <c r="E4" s="795"/>
      <c r="G4" s="29"/>
    </row>
    <row r="5" spans="1:7" ht="18" customHeight="1">
      <c r="A5" s="289" t="s">
        <v>288</v>
      </c>
      <c r="B5" s="290">
        <f>+Zálohy1!B5</f>
        <v>0</v>
      </c>
      <c r="C5" s="1179"/>
      <c r="D5" s="1179"/>
      <c r="E5" s="1179"/>
      <c r="F5" s="29"/>
      <c r="G5" s="29"/>
    </row>
    <row r="6" spans="1:7" ht="18" customHeight="1" thickBot="1">
      <c r="A6" s="1180"/>
      <c r="B6" s="798"/>
      <c r="C6" s="798"/>
      <c r="D6" s="798"/>
      <c r="E6" s="798"/>
      <c r="F6" s="29"/>
      <c r="G6" s="29"/>
    </row>
    <row r="7" spans="1:7" ht="18" customHeight="1">
      <c r="A7" s="291" t="s">
        <v>289</v>
      </c>
      <c r="B7" s="292" t="s">
        <v>290</v>
      </c>
      <c r="C7" s="292" t="s">
        <v>103</v>
      </c>
      <c r="D7" s="307" t="s">
        <v>104</v>
      </c>
      <c r="E7" s="293" t="s">
        <v>291</v>
      </c>
      <c r="F7" s="30"/>
      <c r="G7" s="29"/>
    </row>
    <row r="8" spans="1:7" ht="18" customHeight="1" thickBot="1">
      <c r="A8" s="294"/>
      <c r="B8" s="295" t="s">
        <v>292</v>
      </c>
      <c r="C8" s="295" t="s">
        <v>293</v>
      </c>
      <c r="D8" s="308" t="s">
        <v>293</v>
      </c>
      <c r="E8" s="296" t="s">
        <v>293</v>
      </c>
      <c r="F8" s="29"/>
      <c r="G8" s="29"/>
    </row>
    <row r="9" spans="1:7" ht="18" customHeight="1">
      <c r="A9" s="297">
        <v>41820</v>
      </c>
      <c r="B9" s="298">
        <f>+Zálohy1!B9</f>
        <v>0</v>
      </c>
      <c r="C9" s="298" t="s">
        <v>166</v>
      </c>
      <c r="D9" s="298" t="s">
        <v>166</v>
      </c>
      <c r="E9" s="299" t="s">
        <v>166</v>
      </c>
      <c r="G9" s="29"/>
    </row>
    <row r="10" spans="1:7" ht="30.75" customHeight="1">
      <c r="A10" s="300" t="s">
        <v>199</v>
      </c>
      <c r="B10" s="298">
        <v>0</v>
      </c>
      <c r="C10" s="298" t="s">
        <v>166</v>
      </c>
      <c r="D10" s="298" t="s">
        <v>166</v>
      </c>
      <c r="E10" s="299" t="s">
        <v>166</v>
      </c>
      <c r="G10" s="29"/>
    </row>
    <row r="11" spans="1:7" ht="18" customHeight="1">
      <c r="A11" s="297">
        <f>8+A9</f>
        <v>41828</v>
      </c>
      <c r="B11" s="298">
        <v>0</v>
      </c>
      <c r="C11" s="298" t="s">
        <v>166</v>
      </c>
      <c r="D11" s="298" t="s">
        <v>166</v>
      </c>
      <c r="E11" s="299" t="s">
        <v>166</v>
      </c>
      <c r="G11" s="29"/>
    </row>
    <row r="12" spans="1:7" ht="18" customHeight="1">
      <c r="A12" s="297">
        <f>12+A11</f>
        <v>41840</v>
      </c>
      <c r="B12" s="298">
        <v>0</v>
      </c>
      <c r="C12" s="298" t="s">
        <v>166</v>
      </c>
      <c r="D12" s="298" t="s">
        <v>166</v>
      </c>
      <c r="E12" s="299" t="s">
        <v>166</v>
      </c>
      <c r="G12" s="29"/>
    </row>
    <row r="13" spans="1:7" ht="18" customHeight="1">
      <c r="A13" s="297">
        <f>23+A11</f>
        <v>41851</v>
      </c>
      <c r="B13" s="298">
        <v>0</v>
      </c>
      <c r="C13" s="298" t="s">
        <v>166</v>
      </c>
      <c r="D13" s="298" t="s">
        <v>166</v>
      </c>
      <c r="E13" s="299" t="s">
        <v>166</v>
      </c>
      <c r="G13" s="29"/>
    </row>
    <row r="14" spans="1:7" ht="18" customHeight="1">
      <c r="A14" s="297">
        <f>+A13+8</f>
        <v>41859</v>
      </c>
      <c r="B14" s="298">
        <v>0</v>
      </c>
      <c r="C14" s="298" t="s">
        <v>166</v>
      </c>
      <c r="D14" s="298" t="s">
        <v>166</v>
      </c>
      <c r="E14" s="299" t="s">
        <v>166</v>
      </c>
      <c r="G14" s="29"/>
    </row>
    <row r="15" spans="1:7" ht="18" customHeight="1">
      <c r="A15" s="297">
        <f>12+A14</f>
        <v>41871</v>
      </c>
      <c r="B15" s="298">
        <v>0</v>
      </c>
      <c r="C15" s="298" t="s">
        <v>166</v>
      </c>
      <c r="D15" s="298" t="s">
        <v>166</v>
      </c>
      <c r="E15" s="299" t="s">
        <v>166</v>
      </c>
      <c r="G15" s="29"/>
    </row>
    <row r="16" spans="1:7" ht="18" customHeight="1">
      <c r="A16" s="297">
        <f>31+A14</f>
        <v>41890</v>
      </c>
      <c r="B16" s="298">
        <v>0</v>
      </c>
      <c r="C16" s="298" t="s">
        <v>166</v>
      </c>
      <c r="D16" s="298" t="s">
        <v>166</v>
      </c>
      <c r="E16" s="299" t="s">
        <v>166</v>
      </c>
      <c r="G16" s="29"/>
    </row>
    <row r="17" spans="1:5" ht="18" customHeight="1">
      <c r="A17" s="297">
        <f>8+A16-1</f>
        <v>41897</v>
      </c>
      <c r="B17" s="298">
        <f>+Zálohy1!B24</f>
        <v>0</v>
      </c>
      <c r="C17" s="298" t="s">
        <v>166</v>
      </c>
      <c r="D17" s="298" t="s">
        <v>166</v>
      </c>
      <c r="E17" s="299" t="s">
        <v>166</v>
      </c>
    </row>
    <row r="18" spans="1:5" ht="18" customHeight="1">
      <c r="A18" s="297">
        <f>5+A17</f>
        <v>41902</v>
      </c>
      <c r="B18" s="298">
        <v>0</v>
      </c>
      <c r="C18" s="298" t="s">
        <v>166</v>
      </c>
      <c r="D18" s="298" t="s">
        <v>166</v>
      </c>
      <c r="E18" s="299" t="s">
        <v>166</v>
      </c>
    </row>
    <row r="19" spans="1:5" ht="18" customHeight="1">
      <c r="A19" s="297">
        <f>23+A17</f>
        <v>41920</v>
      </c>
      <c r="B19" s="298">
        <v>0</v>
      </c>
      <c r="C19" s="298" t="s">
        <v>166</v>
      </c>
      <c r="D19" s="298" t="s">
        <v>166</v>
      </c>
      <c r="E19" s="299" t="s">
        <v>166</v>
      </c>
    </row>
    <row r="20" spans="1:5" ht="18" customHeight="1">
      <c r="A20" s="297">
        <f>12+A19</f>
        <v>41932</v>
      </c>
      <c r="B20" s="298">
        <v>0</v>
      </c>
      <c r="C20" s="298" t="s">
        <v>166</v>
      </c>
      <c r="D20" s="298" t="s">
        <v>166</v>
      </c>
      <c r="E20" s="299" t="s">
        <v>166</v>
      </c>
    </row>
    <row r="21" spans="1:5" ht="19.5" customHeight="1">
      <c r="A21" s="297">
        <f>31+A19</f>
        <v>41951</v>
      </c>
      <c r="B21" s="298">
        <v>0</v>
      </c>
      <c r="C21" s="298" t="s">
        <v>166</v>
      </c>
      <c r="D21" s="298" t="s">
        <v>166</v>
      </c>
      <c r="E21" s="299" t="s">
        <v>166</v>
      </c>
    </row>
    <row r="22" spans="1:5" ht="19.5" customHeight="1">
      <c r="A22" s="297">
        <f>12+A21</f>
        <v>41963</v>
      </c>
      <c r="B22" s="298">
        <v>0</v>
      </c>
      <c r="C22" s="298" t="s">
        <v>166</v>
      </c>
      <c r="D22" s="298" t="s">
        <v>166</v>
      </c>
      <c r="E22" s="299" t="s">
        <v>166</v>
      </c>
    </row>
    <row r="23" spans="1:5" ht="18" customHeight="1">
      <c r="A23" s="297">
        <f>30+A21</f>
        <v>41981</v>
      </c>
      <c r="B23" s="298">
        <v>0</v>
      </c>
      <c r="C23" s="298" t="s">
        <v>166</v>
      </c>
      <c r="D23" s="298" t="s">
        <v>166</v>
      </c>
      <c r="E23" s="299" t="s">
        <v>166</v>
      </c>
    </row>
    <row r="24" spans="1:5" ht="18" customHeight="1">
      <c r="A24" s="297">
        <f>7+A23</f>
        <v>41988</v>
      </c>
      <c r="B24" s="298">
        <f>+Zálohy1!B31</f>
        <v>0</v>
      </c>
      <c r="C24" s="298" t="s">
        <v>166</v>
      </c>
      <c r="D24" s="298" t="s">
        <v>166</v>
      </c>
      <c r="E24" s="299" t="s">
        <v>166</v>
      </c>
    </row>
    <row r="25" spans="1:5" ht="18" customHeight="1">
      <c r="A25" s="297">
        <f>5+A24</f>
        <v>41993</v>
      </c>
      <c r="B25" s="298">
        <v>0</v>
      </c>
      <c r="C25" s="298" t="s">
        <v>166</v>
      </c>
      <c r="D25" s="298" t="s">
        <v>166</v>
      </c>
      <c r="E25" s="299" t="s">
        <v>166</v>
      </c>
    </row>
    <row r="26" spans="1:5" ht="18" customHeight="1">
      <c r="A26" s="297">
        <f>24+A24</f>
        <v>42012</v>
      </c>
      <c r="B26" s="298">
        <v>0</v>
      </c>
      <c r="C26" s="298" t="s">
        <v>166</v>
      </c>
      <c r="D26" s="298" t="s">
        <v>166</v>
      </c>
      <c r="E26" s="299" t="s">
        <v>166</v>
      </c>
    </row>
    <row r="27" spans="1:5" ht="18" customHeight="1">
      <c r="A27" s="297">
        <f>12+A26</f>
        <v>42024</v>
      </c>
      <c r="B27" s="298">
        <v>0</v>
      </c>
      <c r="C27" s="298" t="s">
        <v>166</v>
      </c>
      <c r="D27" s="298" t="s">
        <v>166</v>
      </c>
      <c r="E27" s="299" t="s">
        <v>166</v>
      </c>
    </row>
    <row r="28" spans="1:5" ht="18" customHeight="1">
      <c r="A28" s="297">
        <f>31+A26</f>
        <v>42043</v>
      </c>
      <c r="B28" s="298">
        <v>0</v>
      </c>
      <c r="C28" s="298" t="s">
        <v>166</v>
      </c>
      <c r="D28" s="298" t="s">
        <v>166</v>
      </c>
      <c r="E28" s="299" t="s">
        <v>166</v>
      </c>
    </row>
    <row r="29" spans="1:5" ht="18" customHeight="1">
      <c r="A29" s="297">
        <f>12+A28</f>
        <v>42055</v>
      </c>
      <c r="B29" s="298">
        <v>0</v>
      </c>
      <c r="C29" s="298" t="s">
        <v>166</v>
      </c>
      <c r="D29" s="298" t="s">
        <v>166</v>
      </c>
      <c r="E29" s="299" t="s">
        <v>166</v>
      </c>
    </row>
    <row r="30" spans="1:5" ht="18" customHeight="1">
      <c r="A30" s="297">
        <f>28+A28</f>
        <v>42071</v>
      </c>
      <c r="B30" s="298">
        <v>0</v>
      </c>
      <c r="C30" s="298" t="s">
        <v>166</v>
      </c>
      <c r="D30" s="298" t="s">
        <v>166</v>
      </c>
      <c r="E30" s="299" t="s">
        <v>166</v>
      </c>
    </row>
    <row r="31" spans="1:5" ht="18" customHeight="1">
      <c r="A31" s="297">
        <f>22+A30+1-16</f>
        <v>42078</v>
      </c>
      <c r="B31" s="298">
        <f>+B17</f>
        <v>0</v>
      </c>
      <c r="C31" s="298" t="s">
        <v>166</v>
      </c>
      <c r="D31" s="298" t="s">
        <v>166</v>
      </c>
      <c r="E31" s="299" t="s">
        <v>166</v>
      </c>
    </row>
    <row r="32" spans="1:5" ht="18" customHeight="1">
      <c r="A32" s="297">
        <f>5+A31</f>
        <v>42083</v>
      </c>
      <c r="B32" s="298">
        <v>0</v>
      </c>
      <c r="C32" s="298" t="s">
        <v>166</v>
      </c>
      <c r="D32" s="298" t="s">
        <v>166</v>
      </c>
      <c r="E32" s="299" t="s">
        <v>166</v>
      </c>
    </row>
    <row r="33" spans="1:5" ht="18" customHeight="1">
      <c r="A33" s="301">
        <f>24+A31</f>
        <v>42102</v>
      </c>
      <c r="B33" s="302">
        <v>0</v>
      </c>
      <c r="C33" s="298" t="s">
        <v>166</v>
      </c>
      <c r="D33" s="298" t="s">
        <v>166</v>
      </c>
      <c r="E33" s="299" t="s">
        <v>166</v>
      </c>
    </row>
    <row r="34" spans="1:5" ht="18" customHeight="1">
      <c r="A34" s="297">
        <f>12+A33</f>
        <v>42114</v>
      </c>
      <c r="B34" s="302">
        <v>0</v>
      </c>
      <c r="C34" s="298" t="s">
        <v>166</v>
      </c>
      <c r="D34" s="298" t="s">
        <v>166</v>
      </c>
      <c r="E34" s="299" t="s">
        <v>166</v>
      </c>
    </row>
    <row r="35" spans="1:5" ht="18" customHeight="1">
      <c r="A35" s="301">
        <f>30+A33</f>
        <v>42132</v>
      </c>
      <c r="B35" s="302">
        <v>0</v>
      </c>
      <c r="C35" s="298" t="s">
        <v>166</v>
      </c>
      <c r="D35" s="298" t="s">
        <v>166</v>
      </c>
      <c r="E35" s="299" t="s">
        <v>166</v>
      </c>
    </row>
    <row r="36" spans="1:5" ht="18" customHeight="1">
      <c r="A36" s="297">
        <f>12+A35</f>
        <v>42144</v>
      </c>
      <c r="B36" s="302">
        <v>0</v>
      </c>
      <c r="C36" s="298" t="s">
        <v>166</v>
      </c>
      <c r="D36" s="298" t="s">
        <v>166</v>
      </c>
      <c r="E36" s="299" t="s">
        <v>166</v>
      </c>
    </row>
    <row r="37" spans="1:5" ht="18" customHeight="1">
      <c r="A37" s="301">
        <f>31+A35</f>
        <v>42163</v>
      </c>
      <c r="B37" s="302">
        <v>0</v>
      </c>
      <c r="C37" s="298" t="s">
        <v>166</v>
      </c>
      <c r="D37" s="298" t="s">
        <v>166</v>
      </c>
      <c r="E37" s="299" t="s">
        <v>166</v>
      </c>
    </row>
    <row r="38" spans="1:5" ht="18" customHeight="1">
      <c r="A38" s="301">
        <f>7+A37</f>
        <v>42170</v>
      </c>
      <c r="B38" s="298">
        <f>+B24</f>
        <v>0</v>
      </c>
      <c r="C38" s="298" t="s">
        <v>166</v>
      </c>
      <c r="D38" s="298" t="s">
        <v>166</v>
      </c>
      <c r="E38" s="299" t="s">
        <v>166</v>
      </c>
    </row>
    <row r="39" spans="1:5" ht="18" customHeight="1" thickBot="1">
      <c r="A39" s="305">
        <f>5+A38</f>
        <v>42175</v>
      </c>
      <c r="B39" s="240">
        <v>0</v>
      </c>
      <c r="C39" s="240" t="s">
        <v>166</v>
      </c>
      <c r="D39" s="240" t="s">
        <v>166</v>
      </c>
      <c r="E39" s="241" t="s">
        <v>166</v>
      </c>
    </row>
    <row r="40" spans="1:5" ht="14.25" customHeight="1">
      <c r="A40" s="1171" t="s">
        <v>20</v>
      </c>
      <c r="B40" s="1172"/>
      <c r="C40" s="1172"/>
      <c r="D40" s="1172"/>
      <c r="E40" s="1172"/>
    </row>
    <row r="41" spans="1:5" ht="18" customHeight="1">
      <c r="A41" s="1173" t="str">
        <f>+Zálohy1!A41</f>
        <v>Formulář zpracovala ASPEKT HM, daňová, účetní a auditorská kancelář, www.danovapriznani.cz, business.center.cz</v>
      </c>
      <c r="B41" s="1174"/>
      <c r="C41" s="1174"/>
      <c r="D41" s="1174"/>
      <c r="E41" s="1174"/>
    </row>
    <row r="42" spans="1:5" ht="12.75">
      <c r="A42" s="31"/>
      <c r="B42" s="27"/>
      <c r="C42" s="27"/>
      <c r="D42" s="27"/>
      <c r="E42" s="27"/>
    </row>
    <row r="43" spans="1:5" ht="12.75">
      <c r="A43" s="31"/>
      <c r="B43" s="27"/>
      <c r="C43" s="27"/>
      <c r="D43" s="27"/>
      <c r="E43" s="27"/>
    </row>
    <row r="44" spans="1:5" ht="12.75">
      <c r="A44" s="31"/>
      <c r="B44" s="27"/>
      <c r="C44" s="27"/>
      <c r="D44" s="27"/>
      <c r="E44" s="27"/>
    </row>
    <row r="45" spans="1:5" ht="12.75">
      <c r="A45" s="27"/>
      <c r="B45" s="27"/>
      <c r="C45" s="27"/>
      <c r="D45" s="27"/>
      <c r="E45" s="27"/>
    </row>
    <row r="46" spans="1:5" ht="12.75">
      <c r="A46" s="27"/>
      <c r="B46" s="27"/>
      <c r="C46" s="27"/>
      <c r="D46" s="27"/>
      <c r="E46" s="27"/>
    </row>
    <row r="47" spans="1:5" ht="12.75">
      <c r="A47" s="27"/>
      <c r="B47" s="27"/>
      <c r="C47" s="27"/>
      <c r="D47" s="27"/>
      <c r="E47" s="27"/>
    </row>
    <row r="48" spans="1:5" ht="12.75">
      <c r="A48" s="27"/>
      <c r="B48" s="27"/>
      <c r="C48" s="27"/>
      <c r="D48" s="27"/>
      <c r="E48" s="27"/>
    </row>
    <row r="49" spans="1:5" ht="12.75">
      <c r="A49" s="27"/>
      <c r="B49" s="27"/>
      <c r="C49" s="27"/>
      <c r="D49" s="27"/>
      <c r="E49" s="27"/>
    </row>
    <row r="50" spans="1:5" ht="12.75">
      <c r="A50" s="27"/>
      <c r="B50" s="27"/>
      <c r="C50" s="27"/>
      <c r="D50" s="27"/>
      <c r="E50" s="27"/>
    </row>
    <row r="51" spans="1:5" ht="12.75">
      <c r="A51" s="27"/>
      <c r="B51" s="27"/>
      <c r="C51" s="27"/>
      <c r="D51" s="27"/>
      <c r="E51" s="27"/>
    </row>
    <row r="52" spans="1:5" ht="12.75">
      <c r="A52" s="27"/>
      <c r="B52" s="27"/>
      <c r="C52" s="27"/>
      <c r="D52" s="27"/>
      <c r="E52" s="27"/>
    </row>
    <row r="53" spans="1:5" ht="12.75">
      <c r="A53" s="27"/>
      <c r="B53" s="27"/>
      <c r="C53" s="27"/>
      <c r="D53" s="27"/>
      <c r="E53" s="27"/>
    </row>
    <row r="54" spans="1:5" ht="12.75">
      <c r="A54" s="27"/>
      <c r="B54" s="27"/>
      <c r="C54" s="27"/>
      <c r="D54" s="27"/>
      <c r="E54" s="27"/>
    </row>
    <row r="55" spans="1:5" ht="12.75">
      <c r="A55" s="27"/>
      <c r="B55" s="27"/>
      <c r="C55" s="27"/>
      <c r="D55" s="27"/>
      <c r="E55" s="27"/>
    </row>
    <row r="56" spans="1:5" ht="12.75">
      <c r="A56" s="27"/>
      <c r="B56" s="27"/>
      <c r="C56" s="27"/>
      <c r="D56" s="27"/>
      <c r="E56" s="27"/>
    </row>
    <row r="57" spans="1:5" ht="12.75">
      <c r="A57" s="27"/>
      <c r="B57" s="27"/>
      <c r="C57" s="27"/>
      <c r="D57" s="27"/>
      <c r="E57" s="27"/>
    </row>
    <row r="58" spans="1:5" ht="12.75">
      <c r="A58" s="27"/>
      <c r="B58" s="27"/>
      <c r="C58" s="27"/>
      <c r="D58" s="27"/>
      <c r="E58" s="27"/>
    </row>
    <row r="59" spans="1:5" ht="12.75">
      <c r="A59" s="27"/>
      <c r="B59" s="27"/>
      <c r="C59" s="27"/>
      <c r="D59" s="27"/>
      <c r="E59" s="27"/>
    </row>
    <row r="60" spans="1:5" ht="12.75">
      <c r="A60" s="27"/>
      <c r="B60" s="27"/>
      <c r="C60" s="27"/>
      <c r="D60" s="27"/>
      <c r="E60" s="27"/>
    </row>
    <row r="61" spans="1:5" ht="12.75">
      <c r="A61" s="27"/>
      <c r="B61" s="27"/>
      <c r="C61" s="27"/>
      <c r="D61" s="27"/>
      <c r="E61" s="27"/>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pans="1:5" ht="12.75">
      <c r="A84" s="27"/>
      <c r="B84" s="27"/>
      <c r="C84" s="27"/>
      <c r="D84" s="27"/>
      <c r="E84" s="27"/>
    </row>
    <row r="85" spans="1:5" ht="12.75">
      <c r="A85" s="27"/>
      <c r="B85" s="27"/>
      <c r="C85" s="27"/>
      <c r="D85" s="27"/>
      <c r="E85" s="27"/>
    </row>
    <row r="86" spans="1:5" ht="12.75">
      <c r="A86" s="27"/>
      <c r="B86" s="27"/>
      <c r="C86" s="27"/>
      <c r="D86" s="27"/>
      <c r="E86" s="27"/>
    </row>
    <row r="87" spans="1:5" ht="12.75">
      <c r="A87" s="27"/>
      <c r="B87" s="27"/>
      <c r="C87" s="27"/>
      <c r="D87" s="27"/>
      <c r="E87" s="27"/>
    </row>
    <row r="88" spans="1:5" ht="12.75">
      <c r="A88" s="27"/>
      <c r="B88" s="27"/>
      <c r="C88" s="27"/>
      <c r="D88" s="27"/>
      <c r="E88" s="27"/>
    </row>
    <row r="89" spans="1:5" ht="12.75">
      <c r="A89" s="27"/>
      <c r="B89" s="27"/>
      <c r="C89" s="27"/>
      <c r="D89" s="27"/>
      <c r="E89" s="27"/>
    </row>
    <row r="90" spans="1:5" ht="12.75">
      <c r="A90" s="27"/>
      <c r="B90" s="27"/>
      <c r="C90" s="27"/>
      <c r="D90" s="27"/>
      <c r="E90" s="27"/>
    </row>
    <row r="91" spans="1:5" ht="12.75">
      <c r="A91" s="27"/>
      <c r="B91" s="27"/>
      <c r="C91" s="27"/>
      <c r="D91" s="27"/>
      <c r="E91" s="27"/>
    </row>
    <row r="92" spans="1:5" ht="12.75">
      <c r="A92" s="27"/>
      <c r="B92" s="27"/>
      <c r="C92" s="27"/>
      <c r="D92" s="27"/>
      <c r="E92" s="27"/>
    </row>
    <row r="93" spans="1:5" ht="12.75">
      <c r="A93" s="27"/>
      <c r="B93" s="27"/>
      <c r="C93" s="27"/>
      <c r="D93" s="27"/>
      <c r="E93" s="27"/>
    </row>
    <row r="94" spans="1:5" ht="12.75">
      <c r="A94" s="27"/>
      <c r="B94" s="27"/>
      <c r="C94" s="27"/>
      <c r="D94" s="27"/>
      <c r="E94" s="27"/>
    </row>
    <row r="95" spans="1:5" ht="12.75">
      <c r="A95" s="27"/>
      <c r="B95" s="27"/>
      <c r="C95" s="27"/>
      <c r="D95" s="27"/>
      <c r="E95" s="27"/>
    </row>
    <row r="96" spans="1:5" ht="12.75">
      <c r="A96" s="27"/>
      <c r="B96" s="27"/>
      <c r="C96" s="27"/>
      <c r="D96" s="27"/>
      <c r="E96" s="27"/>
    </row>
    <row r="97" spans="1:5" ht="12.75">
      <c r="A97" s="27"/>
      <c r="B97" s="27"/>
      <c r="C97" s="27"/>
      <c r="D97" s="27"/>
      <c r="E97" s="27"/>
    </row>
    <row r="98" spans="1:5" ht="12.75">
      <c r="A98" s="27"/>
      <c r="B98" s="27"/>
      <c r="C98" s="27"/>
      <c r="D98" s="27"/>
      <c r="E98" s="27"/>
    </row>
    <row r="99" spans="1:5" ht="12.75">
      <c r="A99" s="27"/>
      <c r="B99" s="27"/>
      <c r="C99" s="27"/>
      <c r="D99" s="27"/>
      <c r="E99" s="27"/>
    </row>
    <row r="100" spans="1:5" ht="12.75">
      <c r="A100" s="27"/>
      <c r="B100" s="27"/>
      <c r="C100" s="27"/>
      <c r="D100" s="27"/>
      <c r="E100" s="27"/>
    </row>
    <row r="101" spans="1:5" ht="12.75">
      <c r="A101" s="27"/>
      <c r="B101" s="27"/>
      <c r="C101" s="27"/>
      <c r="D101" s="27"/>
      <c r="E101" s="27"/>
    </row>
    <row r="102" spans="1:5" ht="12.75">
      <c r="A102" s="27"/>
      <c r="B102" s="27"/>
      <c r="C102" s="27"/>
      <c r="D102" s="27"/>
      <c r="E102" s="27"/>
    </row>
    <row r="103" spans="1:5" ht="12.75">
      <c r="A103" s="27"/>
      <c r="B103" s="27"/>
      <c r="C103" s="27"/>
      <c r="D103" s="27"/>
      <c r="E103" s="27"/>
    </row>
    <row r="104" spans="1:5" ht="12.75">
      <c r="A104" s="27"/>
      <c r="B104" s="27"/>
      <c r="C104" s="27"/>
      <c r="D104" s="27"/>
      <c r="E104" s="27"/>
    </row>
    <row r="105" spans="1:5" ht="12.75">
      <c r="A105" s="27"/>
      <c r="B105" s="27"/>
      <c r="C105" s="27"/>
      <c r="D105" s="27"/>
      <c r="E105" s="27"/>
    </row>
    <row r="106" spans="1:5" ht="12.75">
      <c r="A106" s="27"/>
      <c r="B106" s="27"/>
      <c r="C106" s="27"/>
      <c r="D106" s="27"/>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row r="111" spans="1:5" ht="12.75">
      <c r="A111" s="27"/>
      <c r="B111" s="27"/>
      <c r="C111" s="27"/>
      <c r="D111" s="27"/>
      <c r="E111" s="27"/>
    </row>
    <row r="112" spans="1:5" ht="12.75">
      <c r="A112" s="27"/>
      <c r="B112" s="27"/>
      <c r="C112" s="27"/>
      <c r="D112" s="27"/>
      <c r="E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8">
    <mergeCell ref="A41:E41"/>
    <mergeCell ref="C5:E5"/>
    <mergeCell ref="A6:E6"/>
    <mergeCell ref="A1:E1"/>
    <mergeCell ref="A2:E2"/>
    <mergeCell ref="B3:E3"/>
    <mergeCell ref="A4:E4"/>
    <mergeCell ref="A40:E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23" sqref="B23"/>
    </sheetView>
  </sheetViews>
  <sheetFormatPr defaultColWidth="9.140625" defaultRowHeight="12.75"/>
  <cols>
    <col min="1" max="1" width="28.140625" style="83" customWidth="1"/>
    <col min="2" max="2" width="65.7109375" style="83" customWidth="1"/>
    <col min="3" max="3" width="3.00390625" style="83" customWidth="1"/>
    <col min="4" max="4" width="65.7109375" style="83" customWidth="1"/>
    <col min="5" max="5" width="28.28125" style="83" customWidth="1"/>
    <col min="6" max="37" width="9.140625" style="28" customWidth="1"/>
  </cols>
  <sheetData>
    <row r="1" spans="1:37" s="150" customFormat="1" ht="18">
      <c r="A1" s="332" t="s">
        <v>332</v>
      </c>
      <c r="B1" s="331"/>
      <c r="C1" s="331"/>
      <c r="D1" s="331"/>
      <c r="E1" s="331"/>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row>
    <row r="2" spans="1:37" s="150" customFormat="1" ht="18">
      <c r="A2" s="280"/>
      <c r="B2" s="281" t="s">
        <v>221</v>
      </c>
      <c r="C2" s="282"/>
      <c r="D2" s="288" t="s">
        <v>105</v>
      </c>
      <c r="E2" s="283"/>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150" customFormat="1" ht="15.75" customHeight="1">
      <c r="A3" s="196"/>
      <c r="B3" s="197" t="s">
        <v>333</v>
      </c>
      <c r="C3" s="151"/>
      <c r="D3" s="197" t="s">
        <v>337</v>
      </c>
      <c r="E3" s="193"/>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row>
    <row r="4" spans="1:37" s="150" customFormat="1" ht="15.75" customHeight="1">
      <c r="A4" s="198" t="s">
        <v>357</v>
      </c>
      <c r="B4" s="210"/>
      <c r="C4" s="199"/>
      <c r="D4" s="330"/>
      <c r="E4" s="151" t="s">
        <v>338</v>
      </c>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row>
    <row r="5" spans="1:37" s="150" customFormat="1" ht="15.75" customHeight="1">
      <c r="A5" s="198" t="s">
        <v>358</v>
      </c>
      <c r="B5" s="211"/>
      <c r="C5" s="200"/>
      <c r="D5" s="327"/>
      <c r="E5" s="151"/>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1:37" s="150" customFormat="1" ht="15.75" customHeight="1">
      <c r="A6" s="198" t="s">
        <v>343</v>
      </c>
      <c r="B6" s="211"/>
      <c r="C6" s="200"/>
      <c r="D6" s="327"/>
      <c r="E6" s="151"/>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row>
    <row r="7" spans="1:37" s="150" customFormat="1" ht="15.75" customHeight="1">
      <c r="A7" s="198" t="s">
        <v>344</v>
      </c>
      <c r="B7" s="211"/>
      <c r="C7" s="200"/>
      <c r="D7" s="212"/>
      <c r="E7" s="151" t="s">
        <v>340</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1:37" s="150" customFormat="1" ht="15.75" customHeight="1">
      <c r="A8" s="198" t="s">
        <v>334</v>
      </c>
      <c r="B8" s="213"/>
      <c r="C8" s="200"/>
      <c r="D8" s="212"/>
      <c r="E8" s="151"/>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row>
    <row r="9" spans="1:37" s="150" customFormat="1" ht="15.75" customHeight="1">
      <c r="A9" s="198" t="s">
        <v>335</v>
      </c>
      <c r="B9" s="214"/>
      <c r="C9" s="200"/>
      <c r="D9" s="212"/>
      <c r="E9" s="151"/>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row>
    <row r="10" spans="1:37" s="150" customFormat="1" ht="15.75" customHeight="1">
      <c r="A10" s="198" t="s">
        <v>339</v>
      </c>
      <c r="B10" s="214"/>
      <c r="C10" s="200"/>
      <c r="D10" s="215"/>
      <c r="E10" s="151" t="s">
        <v>339</v>
      </c>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row>
    <row r="11" spans="1:37" s="150" customFormat="1" ht="15.75" customHeight="1">
      <c r="A11" s="198" t="s">
        <v>353</v>
      </c>
      <c r="B11" s="214"/>
      <c r="C11" s="200"/>
      <c r="D11" s="212"/>
      <c r="E11" s="151"/>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row>
    <row r="12" spans="1:37" s="150" customFormat="1" ht="15.75" customHeight="1">
      <c r="A12" s="198"/>
      <c r="B12" s="321" t="s">
        <v>369</v>
      </c>
      <c r="C12" s="322"/>
      <c r="D12" s="320"/>
      <c r="E12" s="151"/>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row>
    <row r="13" spans="1:37" s="150" customFormat="1" ht="15.75" customHeight="1">
      <c r="A13" s="198" t="s">
        <v>78</v>
      </c>
      <c r="B13" s="216"/>
      <c r="C13" s="201"/>
      <c r="D13" s="217"/>
      <c r="E13" s="202" t="s">
        <v>356</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row>
    <row r="14" spans="1:37" s="150" customFormat="1" ht="15.75" customHeight="1">
      <c r="A14" s="198" t="s">
        <v>79</v>
      </c>
      <c r="B14" s="216"/>
      <c r="C14" s="200"/>
      <c r="D14" s="217"/>
      <c r="E14" s="151" t="s">
        <v>357</v>
      </c>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row>
    <row r="15" spans="1:37" s="150" customFormat="1" ht="15.75" customHeight="1">
      <c r="A15" s="203" t="s">
        <v>362</v>
      </c>
      <c r="B15" s="216"/>
      <c r="C15" s="200"/>
      <c r="D15" s="217"/>
      <c r="E15" s="151" t="s">
        <v>358</v>
      </c>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row>
    <row r="16" spans="1:37" s="150" customFormat="1" ht="15.75" customHeight="1">
      <c r="A16" s="198" t="s">
        <v>270</v>
      </c>
      <c r="B16" s="216"/>
      <c r="C16" s="200"/>
      <c r="D16" s="217"/>
      <c r="E16" s="151" t="s">
        <v>344</v>
      </c>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row>
    <row r="17" spans="1:37" s="150" customFormat="1" ht="15.75" customHeight="1">
      <c r="A17" s="198" t="s">
        <v>341</v>
      </c>
      <c r="B17" s="218"/>
      <c r="C17" s="200"/>
      <c r="D17" s="217"/>
      <c r="E17" s="151" t="s">
        <v>359</v>
      </c>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row>
    <row r="18" spans="1:37" s="150" customFormat="1" ht="15.75" customHeight="1">
      <c r="A18" s="198" t="s">
        <v>342</v>
      </c>
      <c r="B18" s="216"/>
      <c r="C18" s="200"/>
      <c r="D18" s="217"/>
      <c r="E18" s="151"/>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row>
    <row r="19" spans="1:37" s="150" customFormat="1" ht="15.75" customHeight="1">
      <c r="A19" s="198" t="s">
        <v>330</v>
      </c>
      <c r="B19" s="218"/>
      <c r="C19" s="201"/>
      <c r="D19" s="217"/>
      <c r="E19" s="202" t="s">
        <v>351</v>
      </c>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row>
    <row r="20" spans="1:37" s="150" customFormat="1" ht="15.75" customHeight="1">
      <c r="A20" s="198" t="s">
        <v>346</v>
      </c>
      <c r="B20" s="216"/>
      <c r="C20" s="200"/>
      <c r="D20" s="217"/>
      <c r="E20" s="151" t="s">
        <v>357</v>
      </c>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row>
    <row r="21" spans="1:37" s="150" customFormat="1" ht="15.75" customHeight="1">
      <c r="A21" s="198" t="s">
        <v>354</v>
      </c>
      <c r="B21" s="216"/>
      <c r="C21" s="200"/>
      <c r="D21" s="217"/>
      <c r="E21" s="151" t="s">
        <v>358</v>
      </c>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row>
    <row r="22" spans="1:37" s="150" customFormat="1" ht="15.75" customHeight="1">
      <c r="A22" s="198"/>
      <c r="B22" s="216"/>
      <c r="C22" s="200"/>
      <c r="D22" s="217"/>
      <c r="E22" s="151" t="s">
        <v>344</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row>
    <row r="23" spans="1:37" s="150" customFormat="1" ht="15.75" customHeight="1">
      <c r="A23" s="203" t="s">
        <v>363</v>
      </c>
      <c r="B23" s="216"/>
      <c r="C23" s="200"/>
      <c r="D23" s="219"/>
      <c r="E23" s="151" t="s">
        <v>345</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row>
    <row r="24" spans="1:37" s="150" customFormat="1" ht="15.75" customHeight="1">
      <c r="A24" s="198"/>
      <c r="B24" s="216"/>
      <c r="C24" s="200"/>
      <c r="D24" s="217"/>
      <c r="E24" s="151" t="s">
        <v>336</v>
      </c>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s="150" customFormat="1" ht="15.75" customHeight="1">
      <c r="A25" s="198" t="s">
        <v>345</v>
      </c>
      <c r="B25" s="220"/>
      <c r="C25" s="200"/>
      <c r="D25" s="221"/>
      <c r="E25" s="151" t="s">
        <v>341</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row>
    <row r="26" spans="1:37" s="150" customFormat="1" ht="15.75" customHeight="1">
      <c r="A26" s="198" t="s">
        <v>355</v>
      </c>
      <c r="B26" s="220"/>
      <c r="C26" s="200"/>
      <c r="D26" s="217"/>
      <c r="E26" s="151" t="s">
        <v>342</v>
      </c>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row>
    <row r="27" spans="1:37" s="150" customFormat="1" ht="15.75" customHeight="1">
      <c r="A27" s="198" t="s">
        <v>76</v>
      </c>
      <c r="B27" s="222"/>
      <c r="C27" s="200"/>
      <c r="D27" s="223"/>
      <c r="E27" s="151" t="s">
        <v>330</v>
      </c>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row>
    <row r="28" spans="1:37" s="150" customFormat="1" ht="15.75" customHeight="1">
      <c r="A28" s="198" t="s">
        <v>474</v>
      </c>
      <c r="B28" s="216"/>
      <c r="C28" s="200"/>
      <c r="D28" s="217"/>
      <c r="E28" s="15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row>
    <row r="29" spans="1:37" s="150" customFormat="1" ht="15.75" customHeight="1">
      <c r="A29" s="198" t="s">
        <v>352</v>
      </c>
      <c r="B29" s="329"/>
      <c r="C29" s="201"/>
      <c r="D29" s="217"/>
      <c r="E29" s="202" t="s">
        <v>360</v>
      </c>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row>
    <row r="30" spans="1:37" s="150" customFormat="1" ht="15.75" customHeight="1">
      <c r="A30" s="198"/>
      <c r="B30" s="329"/>
      <c r="C30" s="200"/>
      <c r="D30" s="217"/>
      <c r="E30" s="151" t="s">
        <v>357</v>
      </c>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row>
    <row r="31" spans="1:37" s="150" customFormat="1" ht="15.75" customHeight="1">
      <c r="A31" s="203" t="s">
        <v>348</v>
      </c>
      <c r="B31" s="216"/>
      <c r="C31" s="200"/>
      <c r="D31" s="217"/>
      <c r="E31" s="151" t="s">
        <v>358</v>
      </c>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row>
    <row r="32" spans="1:37" s="150" customFormat="1" ht="15.75" customHeight="1">
      <c r="A32" s="198" t="s">
        <v>347</v>
      </c>
      <c r="B32" s="218"/>
      <c r="C32" s="200"/>
      <c r="D32" s="217"/>
      <c r="E32" s="151" t="s">
        <v>344</v>
      </c>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row>
    <row r="33" spans="1:37" s="150" customFormat="1" ht="15.75" customHeight="1">
      <c r="A33" s="198" t="s">
        <v>349</v>
      </c>
      <c r="B33" s="218"/>
      <c r="C33" s="200"/>
      <c r="D33" s="219"/>
      <c r="E33" s="151" t="s">
        <v>345</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row>
    <row r="34" spans="1:37" s="150" customFormat="1" ht="15.75" customHeight="1">
      <c r="A34" s="198" t="s">
        <v>350</v>
      </c>
      <c r="B34" s="216"/>
      <c r="C34" s="200"/>
      <c r="D34" s="219"/>
      <c r="E34" s="151" t="s">
        <v>361</v>
      </c>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row>
    <row r="35" spans="1:37" s="150" customFormat="1" ht="15.75" customHeight="1">
      <c r="A35" s="198"/>
      <c r="B35" s="216"/>
      <c r="C35" s="200"/>
      <c r="D35" s="224"/>
      <c r="E35" s="151" t="s">
        <v>76</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row>
    <row r="36" spans="1:37" s="150" customFormat="1" ht="15.75" customHeight="1">
      <c r="A36" s="198"/>
      <c r="B36" s="225"/>
      <c r="C36" s="204"/>
      <c r="D36" s="226"/>
      <c r="E36" s="151"/>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s="150" customFormat="1" ht="12.75">
      <c r="A37" s="328" t="s">
        <v>367</v>
      </c>
      <c r="B37" s="331"/>
      <c r="C37" s="331"/>
      <c r="D37" s="331"/>
      <c r="E37" s="331"/>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s="150" customFormat="1" ht="12.75">
      <c r="A38" s="205"/>
      <c r="B38" s="206" t="s">
        <v>365</v>
      </c>
      <c r="C38" s="151"/>
      <c r="D38" s="326" t="s">
        <v>368</v>
      </c>
      <c r="E38" s="323"/>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s="150" customFormat="1" ht="12.75">
      <c r="A39" s="207"/>
      <c r="B39" s="208" t="s">
        <v>364</v>
      </c>
      <c r="C39" s="151"/>
      <c r="D39" s="209" t="s">
        <v>370</v>
      </c>
      <c r="E39" s="151"/>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row>
    <row r="40" spans="1:37" s="150" customFormat="1" ht="12.75">
      <c r="A40" s="227"/>
      <c r="B40" s="228" t="s">
        <v>366</v>
      </c>
      <c r="C40" s="151"/>
      <c r="D40" s="151"/>
      <c r="E40" s="151"/>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1:37" s="150" customFormat="1" ht="12.75">
      <c r="A41" s="325" t="s">
        <v>227</v>
      </c>
      <c r="B41" s="325"/>
      <c r="C41" s="325"/>
      <c r="D41" s="325"/>
      <c r="E41" s="194"/>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3" s="28" customFormat="1" ht="12.75">
      <c r="A43" s="195"/>
    </row>
    <row r="44" spans="1:5" s="28" customFormat="1" ht="12.75">
      <c r="A44" s="324"/>
      <c r="B44" s="359"/>
      <c r="C44" s="359"/>
      <c r="D44" s="359"/>
      <c r="E44" s="359"/>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195"/>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411" t="s">
        <v>317</v>
      </c>
      <c r="B1" s="411"/>
      <c r="C1" s="412"/>
      <c r="D1" s="412"/>
      <c r="E1" s="412"/>
      <c r="F1" s="412"/>
      <c r="G1" s="412"/>
      <c r="H1" s="412"/>
      <c r="I1" s="412"/>
      <c r="J1" s="412"/>
      <c r="K1" s="412"/>
      <c r="L1" s="412"/>
    </row>
    <row r="2" spans="1:12" ht="12.75">
      <c r="A2" s="379" t="s">
        <v>80</v>
      </c>
      <c r="B2" s="379"/>
      <c r="C2" s="359"/>
      <c r="D2" s="359"/>
      <c r="E2" s="359"/>
      <c r="F2" s="359"/>
      <c r="G2" s="359"/>
      <c r="H2" s="359"/>
      <c r="I2" s="359"/>
      <c r="J2" s="359"/>
      <c r="K2" s="359"/>
      <c r="L2" s="359"/>
    </row>
    <row r="3" spans="1:12" ht="19.5" customHeight="1">
      <c r="A3" s="380">
        <f>+ZAKL_DATA!B13</f>
        <v>0</v>
      </c>
      <c r="B3" s="381"/>
      <c r="C3" s="382"/>
      <c r="D3" s="382"/>
      <c r="E3" s="382"/>
      <c r="F3" s="383"/>
      <c r="G3" s="384"/>
      <c r="H3" s="385"/>
      <c r="I3" s="385"/>
      <c r="J3" s="385"/>
      <c r="K3" s="385"/>
      <c r="L3" s="385"/>
    </row>
    <row r="4" spans="1:12" ht="12.75">
      <c r="A4" s="379" t="s">
        <v>81</v>
      </c>
      <c r="B4" s="379"/>
      <c r="C4" s="359"/>
      <c r="D4" s="359"/>
      <c r="E4" s="359"/>
      <c r="F4" s="359"/>
      <c r="G4" s="359"/>
      <c r="H4" s="359"/>
      <c r="I4" s="359"/>
      <c r="J4" s="359"/>
      <c r="K4" s="359"/>
      <c r="L4" s="359"/>
    </row>
    <row r="5" spans="1:12" ht="20.25" customHeight="1">
      <c r="A5" s="380">
        <f>+ZAKL_DATA!B14</f>
        <v>0</v>
      </c>
      <c r="B5" s="381"/>
      <c r="C5" s="382"/>
      <c r="D5" s="382"/>
      <c r="E5" s="382"/>
      <c r="F5" s="383"/>
      <c r="G5" s="413"/>
      <c r="H5" s="424" t="s">
        <v>226</v>
      </c>
      <c r="I5" s="425"/>
      <c r="J5" s="425"/>
      <c r="K5" s="425"/>
      <c r="L5" s="426"/>
    </row>
    <row r="6" spans="1:12" ht="12.75">
      <c r="A6" s="420" t="s">
        <v>71</v>
      </c>
      <c r="B6" s="420"/>
      <c r="C6" s="421"/>
      <c r="D6" s="421"/>
      <c r="E6" s="421"/>
      <c r="F6" s="421"/>
      <c r="G6" s="414"/>
      <c r="H6" s="427"/>
      <c r="I6" s="428"/>
      <c r="J6" s="428"/>
      <c r="K6" s="428"/>
      <c r="L6" s="414"/>
    </row>
    <row r="7" spans="1:12" ht="20.25" customHeight="1">
      <c r="A7" s="416" t="str">
        <f>IF(EXACT(LEFT(+ZAKL_DATA!D2,1),"C"),+ZAKL_DATA!D2," ")</f>
        <v>CZ</v>
      </c>
      <c r="B7" s="417"/>
      <c r="C7" s="418"/>
      <c r="D7" s="418"/>
      <c r="E7" s="418"/>
      <c r="F7" s="419"/>
      <c r="G7" s="414"/>
      <c r="H7" s="427"/>
      <c r="I7" s="428"/>
      <c r="J7" s="428"/>
      <c r="K7" s="428"/>
      <c r="L7" s="414"/>
    </row>
    <row r="8" spans="1:12" ht="12.75">
      <c r="A8" s="422" t="s">
        <v>72</v>
      </c>
      <c r="B8" s="422"/>
      <c r="C8" s="421"/>
      <c r="D8" s="421"/>
      <c r="E8" s="421"/>
      <c r="F8" s="415"/>
      <c r="G8" s="359"/>
      <c r="H8" s="427"/>
      <c r="I8" s="428"/>
      <c r="J8" s="428"/>
      <c r="K8" s="428"/>
      <c r="L8" s="414"/>
    </row>
    <row r="9" spans="1:12" ht="20.25" customHeight="1">
      <c r="A9" s="450">
        <f>IF(EXACT(LEFT(+ZAKL_DATA!D2,1),"C"),+MID(A7,3,20),+ZAKL_DATA!D2)</f>
      </c>
      <c r="B9" s="417"/>
      <c r="C9" s="417"/>
      <c r="D9" s="417"/>
      <c r="E9" s="451"/>
      <c r="F9" s="359"/>
      <c r="G9" s="359"/>
      <c r="H9" s="427"/>
      <c r="I9" s="428"/>
      <c r="J9" s="428"/>
      <c r="K9" s="428"/>
      <c r="L9" s="414"/>
    </row>
    <row r="10" spans="1:12" ht="12.75">
      <c r="A10" s="423"/>
      <c r="B10" s="423"/>
      <c r="C10" s="423"/>
      <c r="D10" s="423"/>
      <c r="E10" s="423"/>
      <c r="F10" s="359"/>
      <c r="G10" s="359"/>
      <c r="H10" s="429"/>
      <c r="I10" s="430"/>
      <c r="J10" s="430"/>
      <c r="K10" s="430"/>
      <c r="L10" s="431"/>
    </row>
    <row r="11" spans="1:12" ht="12.75">
      <c r="A11" s="423" t="s">
        <v>214</v>
      </c>
      <c r="B11" s="423"/>
      <c r="C11" s="428"/>
      <c r="D11" s="428"/>
      <c r="E11" s="428"/>
      <c r="F11" s="359"/>
      <c r="G11" s="359"/>
      <c r="H11" s="359"/>
      <c r="I11" s="359"/>
      <c r="J11" s="359"/>
      <c r="K11" s="359"/>
      <c r="L11" s="359"/>
    </row>
    <row r="12" spans="1:12" ht="11.25" customHeight="1">
      <c r="A12" s="78" t="s">
        <v>73</v>
      </c>
      <c r="B12" s="76"/>
      <c r="C12" s="78" t="s">
        <v>240</v>
      </c>
      <c r="D12" s="11"/>
      <c r="E12" s="78" t="s">
        <v>241</v>
      </c>
      <c r="F12" s="77"/>
      <c r="G12" s="491" t="s">
        <v>215</v>
      </c>
      <c r="H12" s="492"/>
      <c r="I12" s="492"/>
      <c r="J12" s="492"/>
      <c r="K12" s="12"/>
      <c r="L12" s="77"/>
    </row>
    <row r="13" spans="1:12" ht="24" customHeight="1">
      <c r="A13" s="79" t="s">
        <v>242</v>
      </c>
      <c r="B13" s="76"/>
      <c r="C13" s="79"/>
      <c r="D13" s="76"/>
      <c r="E13" s="79"/>
      <c r="F13" s="77"/>
      <c r="G13" s="492"/>
      <c r="H13" s="492"/>
      <c r="I13" s="492"/>
      <c r="J13" s="492"/>
      <c r="K13" s="489"/>
      <c r="L13" s="490"/>
    </row>
    <row r="14" spans="1:12" ht="12.75">
      <c r="A14" s="487" t="s">
        <v>198</v>
      </c>
      <c r="B14" s="359"/>
      <c r="C14" s="359"/>
      <c r="D14" s="359"/>
      <c r="E14" s="359"/>
      <c r="F14" s="392"/>
      <c r="G14" s="392"/>
      <c r="H14" s="392"/>
      <c r="I14" s="392"/>
      <c r="J14" s="392"/>
      <c r="K14" s="392"/>
      <c r="L14" s="392"/>
    </row>
    <row r="15" spans="1:12" ht="20.25" customHeight="1">
      <c r="A15" s="79"/>
      <c r="B15" s="483"/>
      <c r="C15" s="484"/>
      <c r="D15" s="484"/>
      <c r="E15" s="484"/>
      <c r="F15" s="488"/>
      <c r="G15" s="441"/>
      <c r="H15" s="441"/>
      <c r="I15" s="441"/>
      <c r="J15" s="135" t="s">
        <v>212</v>
      </c>
      <c r="K15" s="489"/>
      <c r="L15" s="490"/>
    </row>
    <row r="16" spans="1:12" ht="12.75">
      <c r="A16" s="493"/>
      <c r="B16" s="494"/>
      <c r="C16" s="494"/>
      <c r="D16" s="494"/>
      <c r="E16" s="494"/>
      <c r="F16" s="441"/>
      <c r="G16" s="441"/>
      <c r="H16" s="441"/>
      <c r="I16" s="441"/>
      <c r="J16" s="80"/>
      <c r="K16" s="82"/>
      <c r="L16" s="81"/>
    </row>
    <row r="17" spans="1:12" ht="24" customHeight="1">
      <c r="A17" s="434" t="s">
        <v>512</v>
      </c>
      <c r="B17" s="435"/>
      <c r="C17" s="435"/>
      <c r="D17" s="435"/>
      <c r="E17" s="435"/>
      <c r="F17" s="435"/>
      <c r="G17" s="435"/>
      <c r="H17" s="436"/>
      <c r="I17" s="132" t="s">
        <v>213</v>
      </c>
      <c r="J17" s="79"/>
      <c r="K17" s="131" t="s">
        <v>54</v>
      </c>
      <c r="L17" s="79" t="s">
        <v>242</v>
      </c>
    </row>
    <row r="18" spans="1:12" ht="9" customHeight="1">
      <c r="A18" s="391"/>
      <c r="B18" s="391"/>
      <c r="C18" s="392"/>
      <c r="D18" s="392"/>
      <c r="E18" s="392"/>
      <c r="F18" s="392"/>
      <c r="G18" s="392"/>
      <c r="H18" s="392"/>
      <c r="I18" s="392"/>
      <c r="J18" s="392"/>
      <c r="K18" s="392"/>
      <c r="L18" s="392"/>
    </row>
    <row r="19" spans="1:12" ht="24" customHeight="1">
      <c r="A19" s="447" t="s">
        <v>216</v>
      </c>
      <c r="B19" s="448"/>
      <c r="C19" s="448"/>
      <c r="D19" s="448"/>
      <c r="E19" s="448"/>
      <c r="F19" s="448"/>
      <c r="G19" s="448"/>
      <c r="H19" s="449"/>
      <c r="I19" s="132" t="s">
        <v>213</v>
      </c>
      <c r="J19" s="79"/>
      <c r="K19" s="131" t="s">
        <v>54</v>
      </c>
      <c r="L19" s="79" t="s">
        <v>242</v>
      </c>
    </row>
    <row r="20" spans="1:12" ht="19.5" customHeight="1">
      <c r="A20" s="391"/>
      <c r="B20" s="391"/>
      <c r="C20" s="391"/>
      <c r="D20" s="391"/>
      <c r="E20" s="391"/>
      <c r="F20" s="391"/>
      <c r="G20" s="391"/>
      <c r="H20" s="391"/>
      <c r="I20" s="391"/>
      <c r="J20" s="391"/>
      <c r="K20" s="391"/>
      <c r="L20" s="391"/>
    </row>
    <row r="21" spans="1:12" ht="27.75" customHeight="1">
      <c r="A21" s="439" t="s">
        <v>505</v>
      </c>
      <c r="B21" s="440"/>
      <c r="C21" s="440"/>
      <c r="D21" s="440"/>
      <c r="E21" s="440"/>
      <c r="F21" s="440"/>
      <c r="G21" s="440"/>
      <c r="H21" s="440"/>
      <c r="I21" s="440"/>
      <c r="J21" s="440"/>
      <c r="K21" s="440"/>
      <c r="L21" s="440"/>
    </row>
    <row r="22" spans="1:14" ht="18" customHeight="1">
      <c r="A22" s="353" t="s">
        <v>506</v>
      </c>
      <c r="B22" s="353"/>
      <c r="C22" s="441"/>
      <c r="D22" s="441"/>
      <c r="E22" s="441"/>
      <c r="F22" s="441"/>
      <c r="G22" s="441"/>
      <c r="H22" s="441"/>
      <c r="I22" s="441"/>
      <c r="J22" s="441"/>
      <c r="K22" s="359"/>
      <c r="L22" s="359"/>
      <c r="M22" s="24"/>
      <c r="N22" s="24"/>
    </row>
    <row r="23" spans="1:14" s="116" customFormat="1" ht="18" customHeight="1">
      <c r="A23" s="437" t="s">
        <v>249</v>
      </c>
      <c r="B23" s="437"/>
      <c r="C23" s="438"/>
      <c r="D23" s="438"/>
      <c r="E23" s="438"/>
      <c r="F23" s="438"/>
      <c r="G23" s="438"/>
      <c r="H23" s="438"/>
      <c r="I23" s="438"/>
      <c r="J23" s="438"/>
      <c r="K23" s="438"/>
      <c r="L23" s="438"/>
      <c r="M23" s="122"/>
      <c r="N23" s="122"/>
    </row>
    <row r="24" spans="1:14" s="116" customFormat="1" ht="24" customHeight="1">
      <c r="A24" s="442" t="s">
        <v>244</v>
      </c>
      <c r="B24" s="443"/>
      <c r="C24" s="443"/>
      <c r="D24" s="443"/>
      <c r="E24" s="444"/>
      <c r="F24" s="485">
        <v>2013</v>
      </c>
      <c r="G24" s="486"/>
      <c r="H24" s="445" t="s">
        <v>125</v>
      </c>
      <c r="I24" s="446"/>
      <c r="J24" s="183"/>
      <c r="K24" s="182" t="s">
        <v>243</v>
      </c>
      <c r="L24" s="183"/>
      <c r="M24" s="122"/>
      <c r="N24" s="122"/>
    </row>
    <row r="25" spans="1:14" ht="18" customHeight="1">
      <c r="A25" s="391" t="s">
        <v>508</v>
      </c>
      <c r="B25" s="391"/>
      <c r="C25" s="392"/>
      <c r="D25" s="392"/>
      <c r="E25" s="392"/>
      <c r="F25" s="392"/>
      <c r="G25" s="392"/>
      <c r="H25" s="392"/>
      <c r="I25" s="392"/>
      <c r="J25" s="392"/>
      <c r="K25" s="392"/>
      <c r="L25" s="392"/>
      <c r="M25" s="24"/>
      <c r="N25" s="24"/>
    </row>
    <row r="26" spans="1:14" ht="9.75" customHeight="1">
      <c r="A26" s="391"/>
      <c r="B26" s="391"/>
      <c r="C26" s="392"/>
      <c r="D26" s="392"/>
      <c r="E26" s="392"/>
      <c r="F26" s="392"/>
      <c r="G26" s="392"/>
      <c r="H26" s="392"/>
      <c r="I26" s="392"/>
      <c r="J26" s="392"/>
      <c r="K26" s="392"/>
      <c r="L26" s="392"/>
      <c r="M26" s="24"/>
      <c r="N26" s="24"/>
    </row>
    <row r="27" spans="1:14" ht="15" customHeight="1" thickBot="1">
      <c r="A27" s="462" t="s">
        <v>53</v>
      </c>
      <c r="B27" s="462"/>
      <c r="C27" s="463"/>
      <c r="D27" s="463"/>
      <c r="E27" s="463"/>
      <c r="F27" s="463"/>
      <c r="G27" s="463"/>
      <c r="H27" s="463"/>
      <c r="I27" s="463"/>
      <c r="J27" s="463"/>
      <c r="K27" s="463"/>
      <c r="L27" s="463"/>
      <c r="M27" s="24"/>
      <c r="N27" s="24"/>
    </row>
    <row r="28" spans="1:14" ht="24" customHeight="1">
      <c r="A28" s="259" t="s">
        <v>371</v>
      </c>
      <c r="B28" s="393">
        <f>+ZAKL_DATA!B5</f>
        <v>0</v>
      </c>
      <c r="C28" s="394"/>
      <c r="D28" s="394"/>
      <c r="E28" s="395"/>
      <c r="F28" s="260" t="s">
        <v>372</v>
      </c>
      <c r="G28" s="393">
        <f>+ZAKL_DATA!B6</f>
        <v>0</v>
      </c>
      <c r="H28" s="396"/>
      <c r="I28" s="261" t="s">
        <v>271</v>
      </c>
      <c r="J28" s="397">
        <f>+ZAKL_DATA!B4</f>
        <v>0</v>
      </c>
      <c r="K28" s="398"/>
      <c r="L28" s="399"/>
      <c r="M28" s="24"/>
      <c r="N28" s="24"/>
    </row>
    <row r="29" spans="1:14" ht="24" customHeight="1" thickBot="1">
      <c r="A29" s="262" t="s">
        <v>373</v>
      </c>
      <c r="B29" s="377">
        <f>+ZAKL_DATA!B7</f>
        <v>0</v>
      </c>
      <c r="C29" s="464"/>
      <c r="D29" s="464"/>
      <c r="E29" s="365"/>
      <c r="F29" s="473" t="s">
        <v>374</v>
      </c>
      <c r="G29" s="474"/>
      <c r="H29" s="263">
        <f>+ZAKL_DATA!B20</f>
        <v>0</v>
      </c>
      <c r="I29" s="264" t="s">
        <v>375</v>
      </c>
      <c r="J29" s="388"/>
      <c r="K29" s="389"/>
      <c r="L29" s="390"/>
      <c r="M29" s="24"/>
      <c r="N29" s="24"/>
    </row>
    <row r="30" spans="1:14" ht="15" customHeight="1" thickBot="1">
      <c r="A30" s="362" t="s">
        <v>176</v>
      </c>
      <c r="B30" s="362"/>
      <c r="C30" s="363"/>
      <c r="D30" s="363"/>
      <c r="E30" s="363"/>
      <c r="F30" s="363"/>
      <c r="G30" s="363"/>
      <c r="H30" s="363"/>
      <c r="I30" s="363"/>
      <c r="J30" s="363"/>
      <c r="K30" s="363"/>
      <c r="L30" s="363"/>
      <c r="M30" s="24"/>
      <c r="N30" s="24"/>
    </row>
    <row r="31" spans="1:14" ht="24" customHeight="1">
      <c r="A31" s="259" t="s">
        <v>376</v>
      </c>
      <c r="B31" s="319">
        <f>+ZAKL_DATA!B18</f>
        <v>0</v>
      </c>
      <c r="C31" s="465"/>
      <c r="D31" s="465"/>
      <c r="E31" s="466"/>
      <c r="F31" s="265" t="s">
        <v>513</v>
      </c>
      <c r="G31" s="319">
        <f>+ZAKL_DATA!B16</f>
        <v>0</v>
      </c>
      <c r="H31" s="386"/>
      <c r="I31" s="387"/>
      <c r="J31" s="400" t="s">
        <v>377</v>
      </c>
      <c r="K31" s="401"/>
      <c r="L31" s="15">
        <f>+ZAKL_DATA!B17</f>
        <v>0</v>
      </c>
      <c r="M31" s="24"/>
      <c r="N31" s="24"/>
    </row>
    <row r="32" spans="1:14" ht="24" customHeight="1" thickBot="1">
      <c r="A32" s="262" t="s">
        <v>126</v>
      </c>
      <c r="B32" s="364">
        <f>+ZAKL_DATA!B19</f>
        <v>0</v>
      </c>
      <c r="C32" s="365"/>
      <c r="D32" s="432" t="s">
        <v>127</v>
      </c>
      <c r="E32" s="433"/>
      <c r="F32" s="274">
        <f>+ZAKL_DATA!B25</f>
        <v>0</v>
      </c>
      <c r="G32" s="266" t="s">
        <v>128</v>
      </c>
      <c r="H32" s="375">
        <f>+ZAKL_DATA!B26</f>
        <v>0</v>
      </c>
      <c r="I32" s="376"/>
      <c r="J32" s="267" t="s">
        <v>129</v>
      </c>
      <c r="K32" s="377">
        <f>+ZAKL_DATA!B20</f>
        <v>0</v>
      </c>
      <c r="L32" s="378"/>
      <c r="M32" s="24"/>
      <c r="N32" s="24"/>
    </row>
    <row r="33" spans="1:14" ht="15" customHeight="1">
      <c r="A33" s="372" t="s">
        <v>177</v>
      </c>
      <c r="B33" s="373"/>
      <c r="C33" s="373"/>
      <c r="D33" s="373"/>
      <c r="E33" s="373"/>
      <c r="F33" s="373"/>
      <c r="G33" s="373"/>
      <c r="H33" s="373"/>
      <c r="I33" s="373"/>
      <c r="J33" s="373"/>
      <c r="K33" s="374"/>
      <c r="L33" s="374"/>
      <c r="M33" s="24"/>
      <c r="N33" s="24"/>
    </row>
    <row r="34" spans="1:14" ht="15" customHeight="1" thickBot="1">
      <c r="A34" s="370" t="s">
        <v>14</v>
      </c>
      <c r="B34" s="371"/>
      <c r="C34" s="371"/>
      <c r="D34" s="371"/>
      <c r="E34" s="371"/>
      <c r="F34" s="371"/>
      <c r="G34" s="371"/>
      <c r="H34" s="371"/>
      <c r="I34" s="371"/>
      <c r="J34" s="371"/>
      <c r="K34" s="363"/>
      <c r="L34" s="363"/>
      <c r="M34" s="24"/>
      <c r="N34" s="24"/>
    </row>
    <row r="35" spans="1:14" ht="24" customHeight="1" thickBot="1">
      <c r="A35" s="268" t="s">
        <v>130</v>
      </c>
      <c r="B35" s="475"/>
      <c r="C35" s="476"/>
      <c r="D35" s="476"/>
      <c r="E35" s="477"/>
      <c r="F35" s="269" t="s">
        <v>514</v>
      </c>
      <c r="G35" s="366"/>
      <c r="H35" s="367"/>
      <c r="I35" s="270" t="s">
        <v>131</v>
      </c>
      <c r="J35" s="271"/>
      <c r="K35" s="272" t="s">
        <v>132</v>
      </c>
      <c r="L35" s="273"/>
      <c r="M35" s="136"/>
      <c r="N35" s="137"/>
    </row>
    <row r="36" spans="1:14" ht="15" customHeight="1">
      <c r="A36" s="481" t="s">
        <v>74</v>
      </c>
      <c r="B36" s="482"/>
      <c r="C36" s="482"/>
      <c r="D36" s="482"/>
      <c r="E36" s="482"/>
      <c r="F36" s="482"/>
      <c r="G36" s="482"/>
      <c r="H36" s="482"/>
      <c r="I36" s="482"/>
      <c r="J36" s="482"/>
      <c r="K36" s="359"/>
      <c r="L36" s="359"/>
      <c r="M36" s="24"/>
      <c r="N36" s="24"/>
    </row>
    <row r="37" spans="1:14" ht="15" customHeight="1" thickBot="1">
      <c r="A37" s="316" t="s">
        <v>318</v>
      </c>
      <c r="B37" s="317"/>
      <c r="C37" s="317"/>
      <c r="D37" s="317"/>
      <c r="E37" s="317"/>
      <c r="F37" s="317"/>
      <c r="G37" s="317"/>
      <c r="H37" s="317"/>
      <c r="I37" s="317"/>
      <c r="J37" s="317"/>
      <c r="K37" s="318"/>
      <c r="L37" s="318"/>
      <c r="M37" s="24"/>
      <c r="N37" s="24"/>
    </row>
    <row r="38" spans="1:14" ht="24" customHeight="1">
      <c r="A38" s="13" t="s">
        <v>133</v>
      </c>
      <c r="B38" s="319"/>
      <c r="C38" s="360"/>
      <c r="D38" s="360"/>
      <c r="E38" s="361"/>
      <c r="F38" s="121" t="s">
        <v>515</v>
      </c>
      <c r="G38" s="478"/>
      <c r="H38" s="479"/>
      <c r="I38" s="480"/>
      <c r="J38" s="368" t="s">
        <v>134</v>
      </c>
      <c r="K38" s="369"/>
      <c r="L38" s="15"/>
      <c r="M38" s="136"/>
      <c r="N38" s="137"/>
    </row>
    <row r="39" spans="1:14" ht="24" customHeight="1" thickBot="1">
      <c r="A39" s="14" t="s">
        <v>135</v>
      </c>
      <c r="B39" s="364"/>
      <c r="C39" s="454"/>
      <c r="D39" s="452" t="s">
        <v>206</v>
      </c>
      <c r="E39" s="453"/>
      <c r="F39" s="461"/>
      <c r="G39" s="454"/>
      <c r="H39" s="16" t="s">
        <v>207</v>
      </c>
      <c r="I39" s="458"/>
      <c r="J39" s="459"/>
      <c r="K39" s="459"/>
      <c r="L39" s="460"/>
      <c r="M39" s="136"/>
      <c r="N39" s="137"/>
    </row>
    <row r="40" spans="1:14" ht="12" customHeight="1">
      <c r="A40" s="468"/>
      <c r="B40" s="469"/>
      <c r="C40" s="469"/>
      <c r="D40" s="469"/>
      <c r="E40" s="469"/>
      <c r="F40" s="469"/>
      <c r="G40" s="469"/>
      <c r="H40" s="469"/>
      <c r="I40" s="469"/>
      <c r="J40" s="469"/>
      <c r="K40" s="469"/>
      <c r="L40" s="469"/>
      <c r="M40" s="24"/>
      <c r="N40" s="24"/>
    </row>
    <row r="41" spans="1:14" ht="24" customHeight="1">
      <c r="A41" s="470" t="s">
        <v>15</v>
      </c>
      <c r="B41" s="471"/>
      <c r="C41" s="471"/>
      <c r="D41" s="471"/>
      <c r="E41" s="472"/>
      <c r="F41" s="123"/>
      <c r="G41" s="124"/>
      <c r="H41" s="408" t="s">
        <v>454</v>
      </c>
      <c r="I41" s="409"/>
      <c r="J41" s="410"/>
      <c r="K41" s="406"/>
      <c r="L41" s="407"/>
      <c r="M41" s="24"/>
      <c r="N41" s="24"/>
    </row>
    <row r="42" spans="1:14" ht="12" customHeight="1">
      <c r="A42" s="457"/>
      <c r="B42" s="359"/>
      <c r="C42" s="359"/>
      <c r="D42" s="359"/>
      <c r="E42" s="359"/>
      <c r="F42" s="359"/>
      <c r="G42" s="359"/>
      <c r="H42" s="359"/>
      <c r="I42" s="359"/>
      <c r="J42" s="359"/>
      <c r="K42" s="359"/>
      <c r="L42" s="359"/>
      <c r="M42" s="24"/>
      <c r="N42" s="24"/>
    </row>
    <row r="43" spans="1:14" ht="24" customHeight="1">
      <c r="A43" s="455" t="s">
        <v>143</v>
      </c>
      <c r="B43" s="456"/>
      <c r="C43" s="456"/>
      <c r="D43" s="456"/>
      <c r="E43" s="131" t="s">
        <v>213</v>
      </c>
      <c r="F43" s="79"/>
      <c r="G43" s="131" t="s">
        <v>54</v>
      </c>
      <c r="H43" s="79" t="s">
        <v>242</v>
      </c>
      <c r="I43" s="467"/>
      <c r="J43" s="359"/>
      <c r="K43" s="359"/>
      <c r="L43" s="359"/>
      <c r="M43" s="24"/>
      <c r="N43" s="24"/>
    </row>
    <row r="44" spans="1:14" ht="9" customHeight="1">
      <c r="A44" s="404"/>
      <c r="B44" s="359"/>
      <c r="C44" s="359"/>
      <c r="D44" s="359"/>
      <c r="E44" s="359"/>
      <c r="F44" s="359"/>
      <c r="G44" s="359"/>
      <c r="H44" s="359"/>
      <c r="I44" s="359"/>
      <c r="J44" s="359"/>
      <c r="K44" s="359"/>
      <c r="L44" s="359"/>
      <c r="M44" s="24"/>
      <c r="N44" s="24"/>
    </row>
    <row r="45" spans="1:12" ht="9" customHeight="1">
      <c r="A45" s="405" t="s">
        <v>475</v>
      </c>
      <c r="B45" s="405"/>
      <c r="C45" s="359"/>
      <c r="D45" s="359"/>
      <c r="E45" s="359"/>
      <c r="F45" s="359"/>
      <c r="G45" s="359"/>
      <c r="H45" s="359"/>
      <c r="I45" s="359"/>
      <c r="J45" s="359"/>
      <c r="K45" s="359"/>
      <c r="L45" s="359"/>
    </row>
    <row r="46" spans="1:12" ht="10.5" customHeight="1">
      <c r="A46" s="402" t="s">
        <v>227</v>
      </c>
      <c r="B46" s="403"/>
      <c r="C46" s="403"/>
      <c r="D46" s="403"/>
      <c r="E46" s="403"/>
      <c r="F46" s="403"/>
      <c r="G46" s="403"/>
      <c r="H46" s="403"/>
      <c r="I46" s="403"/>
      <c r="J46" s="403"/>
      <c r="K46" s="403"/>
      <c r="L46" s="403"/>
    </row>
    <row r="47" spans="1:12" ht="10.5" customHeight="1">
      <c r="A47" s="402">
        <f>+ZAKL_DATA!A44</f>
        <v>0</v>
      </c>
      <c r="B47" s="403"/>
      <c r="C47" s="403"/>
      <c r="D47" s="403"/>
      <c r="E47" s="403"/>
      <c r="F47" s="403"/>
      <c r="G47" s="403"/>
      <c r="H47" s="403"/>
      <c r="I47" s="403"/>
      <c r="J47" s="403"/>
      <c r="K47" s="403"/>
      <c r="L47" s="403"/>
    </row>
    <row r="48" spans="1:12" ht="10.5" customHeight="1">
      <c r="A48" s="391">
        <v>1</v>
      </c>
      <c r="B48" s="359"/>
      <c r="C48" s="359"/>
      <c r="D48" s="359"/>
      <c r="E48" s="359"/>
      <c r="F48" s="359"/>
      <c r="G48" s="359"/>
      <c r="H48" s="359"/>
      <c r="I48" s="359"/>
      <c r="J48" s="359"/>
      <c r="K48" s="359"/>
      <c r="L48" s="359"/>
    </row>
    <row r="49" spans="1:7" ht="11.25" customHeight="1">
      <c r="A49" s="5"/>
      <c r="B49" s="5"/>
      <c r="E49" s="4"/>
      <c r="F49" s="4"/>
      <c r="G49" s="4"/>
    </row>
    <row r="50" spans="1:12" ht="12.75">
      <c r="A50" s="3"/>
      <c r="B50" s="3"/>
      <c r="C50" s="3"/>
      <c r="D50" s="3"/>
      <c r="H50" s="6"/>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c r="A53" s="3"/>
      <c r="B53" s="3"/>
      <c r="C53" s="3"/>
      <c r="D53" s="3"/>
      <c r="H53" s="3"/>
      <c r="I53" s="3"/>
      <c r="K53" s="3"/>
      <c r="L53" s="3"/>
    </row>
    <row r="54" spans="1:12" ht="12.75" customHeight="1">
      <c r="A54" s="3"/>
      <c r="B54" s="3"/>
      <c r="C54" s="3"/>
      <c r="D54" s="3"/>
      <c r="H54" s="3"/>
      <c r="I54" s="3"/>
      <c r="K54" s="3"/>
      <c r="L54" s="3"/>
    </row>
    <row r="55" spans="1:12" ht="12.75" customHeight="1" hidden="1">
      <c r="A55" s="3" t="s">
        <v>494</v>
      </c>
      <c r="B55" s="3"/>
      <c r="C55" s="3"/>
      <c r="D55" s="3"/>
      <c r="H55" s="3"/>
      <c r="I55" s="3"/>
      <c r="K55" s="3"/>
      <c r="L55" s="3"/>
    </row>
    <row r="56" spans="1:12" ht="12.75" customHeight="1" hidden="1">
      <c r="A56" s="3" t="s">
        <v>495</v>
      </c>
      <c r="B56" s="3"/>
      <c r="C56" s="3"/>
      <c r="D56" s="3"/>
      <c r="H56" s="3"/>
      <c r="I56" s="3"/>
      <c r="K56" s="3"/>
      <c r="L56" s="3"/>
    </row>
    <row r="57" spans="1:12" ht="12.75" customHeight="1">
      <c r="A57" s="3"/>
      <c r="B57" s="3"/>
      <c r="C57" s="3"/>
      <c r="D57" s="3"/>
      <c r="H57" s="3"/>
      <c r="I57" s="3"/>
      <c r="K57" s="3"/>
      <c r="L57" s="3"/>
    </row>
    <row r="58" spans="1:12" ht="12.75" customHeight="1">
      <c r="A58" s="3"/>
      <c r="B58" s="3"/>
      <c r="C58" s="3"/>
      <c r="D58" s="3"/>
      <c r="H58" s="3"/>
      <c r="I58" s="3"/>
      <c r="K58" s="3"/>
      <c r="L58" s="3"/>
    </row>
    <row r="59" spans="1:12" ht="12.75" customHeight="1">
      <c r="A59" s="3"/>
      <c r="B59" s="3"/>
      <c r="C59" s="3"/>
      <c r="D59" s="3"/>
      <c r="H59" s="3"/>
      <c r="I59" s="3"/>
      <c r="K59" s="3"/>
      <c r="L59" s="3"/>
    </row>
    <row r="60" spans="5:8" ht="12.75" customHeight="1">
      <c r="E60" s="4"/>
      <c r="F60" s="4"/>
      <c r="G60" s="5"/>
      <c r="H60" s="3"/>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7" ht="12.75">
      <c r="E66" s="4"/>
      <c r="F66" s="4"/>
      <c r="G66" s="4"/>
    </row>
    <row r="67" spans="5:7" ht="12.75">
      <c r="E67" s="4"/>
      <c r="F67" s="4"/>
      <c r="G67" s="4"/>
    </row>
    <row r="68" spans="5:6" ht="12.75">
      <c r="E68" s="4"/>
      <c r="F68" s="4"/>
    </row>
    <row r="69" spans="5:6" ht="12.75">
      <c r="E69" s="4"/>
      <c r="F69" s="4"/>
    </row>
    <row r="70" spans="5:6" ht="12.75">
      <c r="E70" s="4"/>
      <c r="F70" s="4"/>
    </row>
    <row r="71" spans="5:6" ht="12.75">
      <c r="E71" s="4"/>
      <c r="F71" s="4"/>
    </row>
    <row r="72" spans="5:6" ht="12.75">
      <c r="E72" s="4"/>
      <c r="F72" s="4"/>
    </row>
    <row r="204" ht="12.75">
      <c r="A204" s="111">
        <v>1</v>
      </c>
    </row>
  </sheetData>
  <sheetProtection password="EF65" sheet="1" objects="1" scenarios="1"/>
  <mergeCells count="75">
    <mergeCell ref="A11:L11"/>
    <mergeCell ref="B15:E15"/>
    <mergeCell ref="F24:G24"/>
    <mergeCell ref="A14:E14"/>
    <mergeCell ref="F15:I16"/>
    <mergeCell ref="F14:L14"/>
    <mergeCell ref="K13:L13"/>
    <mergeCell ref="K15:L15"/>
    <mergeCell ref="G12:J13"/>
    <mergeCell ref="A16:E16"/>
    <mergeCell ref="A27:L27"/>
    <mergeCell ref="B29:E29"/>
    <mergeCell ref="B31:E31"/>
    <mergeCell ref="I43:L44"/>
    <mergeCell ref="A40:L40"/>
    <mergeCell ref="A41:E41"/>
    <mergeCell ref="F29:G29"/>
    <mergeCell ref="B35:E35"/>
    <mergeCell ref="G38:I38"/>
    <mergeCell ref="A36:L36"/>
    <mergeCell ref="A19:H19"/>
    <mergeCell ref="A48:L48"/>
    <mergeCell ref="A46:L46"/>
    <mergeCell ref="A9:E9"/>
    <mergeCell ref="D39:E39"/>
    <mergeCell ref="B39:C39"/>
    <mergeCell ref="A43:D43"/>
    <mergeCell ref="A42:L42"/>
    <mergeCell ref="I39:L39"/>
    <mergeCell ref="F39:G39"/>
    <mergeCell ref="D32:E32"/>
    <mergeCell ref="A17:H17"/>
    <mergeCell ref="A25:L25"/>
    <mergeCell ref="A23:L23"/>
    <mergeCell ref="A21:L21"/>
    <mergeCell ref="A22:L22"/>
    <mergeCell ref="A24:E24"/>
    <mergeCell ref="H24:I24"/>
    <mergeCell ref="A20:L20"/>
    <mergeCell ref="A18:L18"/>
    <mergeCell ref="A1:L1"/>
    <mergeCell ref="G5:G7"/>
    <mergeCell ref="F8:G10"/>
    <mergeCell ref="A5:F5"/>
    <mergeCell ref="A7:F7"/>
    <mergeCell ref="A4:L4"/>
    <mergeCell ref="A6:F6"/>
    <mergeCell ref="A8:E8"/>
    <mergeCell ref="A10:E10"/>
    <mergeCell ref="H5:L10"/>
    <mergeCell ref="A47:L47"/>
    <mergeCell ref="A44:H44"/>
    <mergeCell ref="A45:L45"/>
    <mergeCell ref="K41:L41"/>
    <mergeCell ref="H41:J41"/>
    <mergeCell ref="A2:L2"/>
    <mergeCell ref="A3:F3"/>
    <mergeCell ref="G3:L3"/>
    <mergeCell ref="G31:I31"/>
    <mergeCell ref="J29:L29"/>
    <mergeCell ref="A26:L26"/>
    <mergeCell ref="B28:E28"/>
    <mergeCell ref="G28:H28"/>
    <mergeCell ref="J28:L28"/>
    <mergeCell ref="J31:K31"/>
    <mergeCell ref="A37:L37"/>
    <mergeCell ref="B38:E38"/>
    <mergeCell ref="A30:L30"/>
    <mergeCell ref="B32:C32"/>
    <mergeCell ref="G35:H35"/>
    <mergeCell ref="J38:K38"/>
    <mergeCell ref="A34:L34"/>
    <mergeCell ref="A33:L33"/>
    <mergeCell ref="H32:I32"/>
    <mergeCell ref="K32:L32"/>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zoomScalePageLayoutView="0"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3" customWidth="1"/>
  </cols>
  <sheetData>
    <row r="1" spans="1:10" ht="12.75">
      <c r="A1" s="598" t="s">
        <v>144</v>
      </c>
      <c r="B1" s="599"/>
      <c r="C1" s="599"/>
      <c r="D1" s="599"/>
      <c r="E1" s="599"/>
      <c r="F1" s="599"/>
      <c r="G1" s="600"/>
      <c r="H1" s="600"/>
      <c r="I1" s="600"/>
      <c r="J1" s="600"/>
    </row>
    <row r="2" spans="1:10" ht="13.5" thickBot="1">
      <c r="A2" s="544" t="s">
        <v>455</v>
      </c>
      <c r="B2" s="545"/>
      <c r="C2" s="545"/>
      <c r="D2" s="545"/>
      <c r="E2" s="545"/>
      <c r="F2" s="545"/>
      <c r="G2" s="546"/>
      <c r="H2" s="546"/>
      <c r="I2" s="546"/>
      <c r="J2" s="546"/>
    </row>
    <row r="3" spans="1:10" ht="12" customHeight="1">
      <c r="A3" s="567"/>
      <c r="B3" s="568"/>
      <c r="C3" s="568"/>
      <c r="D3" s="569"/>
      <c r="E3" s="570" t="s">
        <v>65</v>
      </c>
      <c r="F3" s="570"/>
      <c r="G3" s="570"/>
      <c r="H3" s="570" t="s">
        <v>75</v>
      </c>
      <c r="I3" s="570"/>
      <c r="J3" s="571"/>
    </row>
    <row r="4" spans="1:10" ht="15.75" customHeight="1">
      <c r="A4" s="22">
        <v>31</v>
      </c>
      <c r="B4" s="519" t="s">
        <v>140</v>
      </c>
      <c r="C4" s="520"/>
      <c r="D4" s="521"/>
      <c r="E4" s="522">
        <v>0</v>
      </c>
      <c r="F4" s="523"/>
      <c r="G4" s="524"/>
      <c r="H4" s="561"/>
      <c r="I4" s="562"/>
      <c r="J4" s="563"/>
    </row>
    <row r="5" spans="1:10" ht="15.75" customHeight="1">
      <c r="A5" s="22">
        <v>32</v>
      </c>
      <c r="B5" s="519" t="s">
        <v>202</v>
      </c>
      <c r="C5" s="520"/>
      <c r="D5" s="521"/>
      <c r="E5" s="522">
        <v>0</v>
      </c>
      <c r="F5" s="523"/>
      <c r="G5" s="524"/>
      <c r="H5" s="561"/>
      <c r="I5" s="562"/>
      <c r="J5" s="563"/>
    </row>
    <row r="6" spans="1:10" ht="15.75" customHeight="1">
      <c r="A6" s="22">
        <v>33</v>
      </c>
      <c r="B6" s="519" t="s">
        <v>100</v>
      </c>
      <c r="C6" s="578"/>
      <c r="D6" s="579"/>
      <c r="E6" s="522">
        <v>0</v>
      </c>
      <c r="F6" s="523"/>
      <c r="G6" s="524"/>
      <c r="H6" s="561"/>
      <c r="I6" s="562"/>
      <c r="J6" s="563"/>
    </row>
    <row r="7" spans="1:10" ht="15.75" customHeight="1">
      <c r="A7" s="22">
        <v>34</v>
      </c>
      <c r="B7" s="519" t="s">
        <v>29</v>
      </c>
      <c r="C7" s="520"/>
      <c r="D7" s="521"/>
      <c r="E7" s="572">
        <f>+E4+E5-E6</f>
        <v>0</v>
      </c>
      <c r="F7" s="573"/>
      <c r="G7" s="574"/>
      <c r="H7" s="561"/>
      <c r="I7" s="562"/>
      <c r="J7" s="563"/>
    </row>
    <row r="8" spans="1:10" ht="24" customHeight="1" thickBot="1">
      <c r="A8" s="23">
        <v>35</v>
      </c>
      <c r="B8" s="564" t="s">
        <v>409</v>
      </c>
      <c r="C8" s="565"/>
      <c r="D8" s="566"/>
      <c r="E8" s="559">
        <v>0</v>
      </c>
      <c r="F8" s="560"/>
      <c r="G8" s="552"/>
      <c r="H8" s="555"/>
      <c r="I8" s="556"/>
      <c r="J8" s="557"/>
    </row>
    <row r="9" spans="1:10" ht="12.75" customHeight="1" thickBot="1">
      <c r="A9" s="544" t="s">
        <v>456</v>
      </c>
      <c r="B9" s="545"/>
      <c r="C9" s="545"/>
      <c r="D9" s="545"/>
      <c r="E9" s="545"/>
      <c r="F9" s="545"/>
      <c r="G9" s="546"/>
      <c r="H9" s="546"/>
      <c r="I9" s="546"/>
      <c r="J9" s="546"/>
    </row>
    <row r="10" spans="1:10" ht="15.75" customHeight="1">
      <c r="A10" s="127">
        <v>36</v>
      </c>
      <c r="B10" s="575" t="s">
        <v>457</v>
      </c>
      <c r="C10" s="576"/>
      <c r="D10" s="577"/>
      <c r="E10" s="585">
        <f>+E7</f>
        <v>0</v>
      </c>
      <c r="F10" s="586"/>
      <c r="G10" s="587"/>
      <c r="H10" s="591"/>
      <c r="I10" s="592"/>
      <c r="J10" s="593"/>
    </row>
    <row r="11" spans="1:10" ht="36" customHeight="1">
      <c r="A11" s="22" t="s">
        <v>86</v>
      </c>
      <c r="B11" s="519" t="s">
        <v>87</v>
      </c>
      <c r="C11" s="520"/>
      <c r="D11" s="521"/>
      <c r="E11" s="522">
        <f>+E10</f>
        <v>0</v>
      </c>
      <c r="F11" s="523"/>
      <c r="G11" s="524"/>
      <c r="H11" s="174"/>
      <c r="I11" s="149"/>
      <c r="J11" s="175"/>
    </row>
    <row r="12" spans="1:10" ht="24" customHeight="1">
      <c r="A12" s="22">
        <v>37</v>
      </c>
      <c r="B12" s="519" t="s">
        <v>145</v>
      </c>
      <c r="C12" s="520"/>
      <c r="D12" s="521"/>
      <c r="E12" s="572">
        <f>+1Př1!F23</f>
        <v>0</v>
      </c>
      <c r="F12" s="573"/>
      <c r="G12" s="574"/>
      <c r="H12" s="561"/>
      <c r="I12" s="562"/>
      <c r="J12" s="563"/>
    </row>
    <row r="13" spans="1:10" ht="15.75" customHeight="1">
      <c r="A13" s="22">
        <v>38</v>
      </c>
      <c r="B13" s="519" t="s">
        <v>208</v>
      </c>
      <c r="C13" s="578"/>
      <c r="D13" s="579"/>
      <c r="E13" s="522">
        <f>+ZAV!C32</f>
        <v>0</v>
      </c>
      <c r="F13" s="523"/>
      <c r="G13" s="524"/>
      <c r="H13" s="561"/>
      <c r="I13" s="562"/>
      <c r="J13" s="563"/>
    </row>
    <row r="14" spans="1:10" ht="24" customHeight="1">
      <c r="A14" s="22">
        <v>39</v>
      </c>
      <c r="B14" s="519" t="s">
        <v>146</v>
      </c>
      <c r="C14" s="520"/>
      <c r="D14" s="521"/>
      <c r="E14" s="572">
        <f>+2Př!G15</f>
        <v>0</v>
      </c>
      <c r="F14" s="573"/>
      <c r="G14" s="574"/>
      <c r="H14" s="561"/>
      <c r="I14" s="562"/>
      <c r="J14" s="563"/>
    </row>
    <row r="15" spans="1:10" ht="24" customHeight="1">
      <c r="A15" s="22">
        <v>40</v>
      </c>
      <c r="B15" s="519" t="s">
        <v>147</v>
      </c>
      <c r="C15" s="578"/>
      <c r="D15" s="579"/>
      <c r="E15" s="572">
        <f>+2Př!G32</f>
        <v>0</v>
      </c>
      <c r="F15" s="573"/>
      <c r="G15" s="574"/>
      <c r="H15" s="561"/>
      <c r="I15" s="562"/>
      <c r="J15" s="563"/>
    </row>
    <row r="16" spans="1:10" ht="15.75" customHeight="1">
      <c r="A16" s="22">
        <v>41</v>
      </c>
      <c r="B16" s="519" t="s">
        <v>30</v>
      </c>
      <c r="C16" s="520"/>
      <c r="D16" s="521"/>
      <c r="E16" s="572">
        <f>SUM(E12:E15)</f>
        <v>0</v>
      </c>
      <c r="F16" s="573"/>
      <c r="G16" s="574"/>
      <c r="H16" s="561"/>
      <c r="I16" s="562"/>
      <c r="J16" s="563"/>
    </row>
    <row r="17" spans="1:10" ht="36" customHeight="1">
      <c r="A17" s="22" t="s">
        <v>88</v>
      </c>
      <c r="B17" s="519" t="s">
        <v>89</v>
      </c>
      <c r="C17" s="520"/>
      <c r="D17" s="521"/>
      <c r="E17" s="522">
        <f>+E16</f>
        <v>0</v>
      </c>
      <c r="F17" s="523"/>
      <c r="G17" s="524"/>
      <c r="H17" s="170"/>
      <c r="I17" s="171"/>
      <c r="J17" s="172"/>
    </row>
    <row r="18" spans="1:10" ht="15.75" customHeight="1">
      <c r="A18" s="22">
        <v>42</v>
      </c>
      <c r="B18" s="580" t="s">
        <v>413</v>
      </c>
      <c r="C18" s="421"/>
      <c r="D18" s="581"/>
      <c r="E18" s="572">
        <f>+IF(E16&gt;0,E17+E11,E11)</f>
        <v>0</v>
      </c>
      <c r="F18" s="573"/>
      <c r="G18" s="574"/>
      <c r="H18" s="561"/>
      <c r="I18" s="562"/>
      <c r="J18" s="563"/>
    </row>
    <row r="19" spans="1:10" ht="24" customHeight="1">
      <c r="A19" s="173">
        <v>43</v>
      </c>
      <c r="B19" s="582" t="s">
        <v>476</v>
      </c>
      <c r="C19" s="583"/>
      <c r="D19" s="584"/>
      <c r="E19" s="594">
        <f>IF(OR((E12+E14)*E18&lt;0,E18=0),0,+(E12+E14)/E18)</f>
        <v>0</v>
      </c>
      <c r="F19" s="595"/>
      <c r="G19" s="596"/>
      <c r="H19" s="561"/>
      <c r="I19" s="562"/>
      <c r="J19" s="563"/>
    </row>
    <row r="20" spans="1:10" ht="24" customHeight="1">
      <c r="A20" s="22">
        <v>44</v>
      </c>
      <c r="B20" s="519" t="s">
        <v>91</v>
      </c>
      <c r="C20" s="578"/>
      <c r="D20" s="579"/>
      <c r="E20" s="522">
        <v>0</v>
      </c>
      <c r="F20" s="523"/>
      <c r="G20" s="524"/>
      <c r="H20" s="561"/>
      <c r="I20" s="562"/>
      <c r="J20" s="563"/>
    </row>
    <row r="21" spans="1:10" ht="15.75" customHeight="1" thickBot="1">
      <c r="A21" s="23">
        <v>45</v>
      </c>
      <c r="B21" s="564" t="s">
        <v>92</v>
      </c>
      <c r="C21" s="565"/>
      <c r="D21" s="566"/>
      <c r="E21" s="588">
        <f>IF(E18&gt;400000,T("LIMIT"),+E18-E20)</f>
        <v>0</v>
      </c>
      <c r="F21" s="589"/>
      <c r="G21" s="590"/>
      <c r="H21" s="555"/>
      <c r="I21" s="556"/>
      <c r="J21" s="557"/>
    </row>
    <row r="22" spans="1:10" ht="15" customHeight="1" thickBot="1">
      <c r="A22" s="597" t="s">
        <v>453</v>
      </c>
      <c r="B22" s="441"/>
      <c r="C22" s="441"/>
      <c r="D22" s="441"/>
      <c r="E22" s="441"/>
      <c r="F22" s="441"/>
      <c r="G22" s="441"/>
      <c r="H22" s="441"/>
      <c r="I22" s="441"/>
      <c r="J22" s="441"/>
    </row>
    <row r="23" spans="1:10" ht="22.5" customHeight="1">
      <c r="A23" s="548" t="s">
        <v>496</v>
      </c>
      <c r="B23" s="549"/>
      <c r="C23" s="549"/>
      <c r="D23" s="550"/>
      <c r="E23" s="128" t="s">
        <v>204</v>
      </c>
      <c r="F23" s="553"/>
      <c r="G23" s="528"/>
      <c r="H23" s="128" t="s">
        <v>204</v>
      </c>
      <c r="I23" s="553"/>
      <c r="J23" s="554"/>
    </row>
    <row r="24" spans="1:12" ht="15.75" customHeight="1">
      <c r="A24" s="49">
        <v>46</v>
      </c>
      <c r="B24" s="539" t="s">
        <v>255</v>
      </c>
      <c r="C24" s="539"/>
      <c r="D24" s="539"/>
      <c r="E24" s="154"/>
      <c r="F24" s="517">
        <v>0</v>
      </c>
      <c r="G24" s="524"/>
      <c r="H24" s="139"/>
      <c r="I24" s="495"/>
      <c r="J24" s="558"/>
      <c r="L24" s="83" t="str">
        <f>+IF(F24&gt;E18*0.1,"CHYBA"," ")</f>
        <v> </v>
      </c>
    </row>
    <row r="25" spans="1:12" ht="15.75" customHeight="1">
      <c r="A25" s="49">
        <v>47</v>
      </c>
      <c r="B25" s="539" t="s">
        <v>256</v>
      </c>
      <c r="C25" s="539"/>
      <c r="D25" s="540"/>
      <c r="E25" s="101"/>
      <c r="F25" s="517">
        <v>0</v>
      </c>
      <c r="G25" s="524"/>
      <c r="H25" s="139"/>
      <c r="I25" s="495"/>
      <c r="J25" s="601"/>
      <c r="L25" s="83" t="str">
        <f>+IF(F25&gt;300000,"CHYBA"," ")</f>
        <v> </v>
      </c>
    </row>
    <row r="26" spans="1:12" ht="15.75" customHeight="1">
      <c r="A26" s="49">
        <v>48</v>
      </c>
      <c r="B26" s="539" t="s">
        <v>82</v>
      </c>
      <c r="C26" s="539"/>
      <c r="D26" s="539"/>
      <c r="E26" s="154"/>
      <c r="F26" s="517">
        <v>0</v>
      </c>
      <c r="G26" s="524"/>
      <c r="H26" s="139"/>
      <c r="I26" s="495"/>
      <c r="J26" s="601"/>
      <c r="L26" s="83" t="str">
        <f>+IF(F26&gt;12000,"CHYBA"," ")</f>
        <v> </v>
      </c>
    </row>
    <row r="27" spans="1:12" ht="15.75" customHeight="1">
      <c r="A27" s="49">
        <v>49</v>
      </c>
      <c r="B27" s="539" t="s">
        <v>451</v>
      </c>
      <c r="C27" s="539"/>
      <c r="D27" s="539"/>
      <c r="E27" s="154"/>
      <c r="F27" s="517">
        <v>0</v>
      </c>
      <c r="G27" s="524"/>
      <c r="H27" s="139"/>
      <c r="I27" s="495"/>
      <c r="J27" s="601"/>
      <c r="L27" s="83" t="str">
        <f>+IF(F27&gt;12000,"CHYBA"," ")</f>
        <v> </v>
      </c>
    </row>
    <row r="28" spans="1:12" ht="15.75" customHeight="1">
      <c r="A28" s="49">
        <v>50</v>
      </c>
      <c r="B28" s="539" t="s">
        <v>452</v>
      </c>
      <c r="C28" s="539"/>
      <c r="D28" s="539"/>
      <c r="E28" s="154"/>
      <c r="F28" s="517">
        <v>0</v>
      </c>
      <c r="G28" s="524"/>
      <c r="H28" s="139"/>
      <c r="I28" s="495"/>
      <c r="J28" s="601"/>
      <c r="L28" s="83" t="str">
        <f>+IF(F28&gt;3000,"CHYBA"," ")</f>
        <v> </v>
      </c>
    </row>
    <row r="29" spans="1:12" ht="15.75" customHeight="1">
      <c r="A29" s="49">
        <v>51</v>
      </c>
      <c r="B29" s="539" t="s">
        <v>228</v>
      </c>
      <c r="C29" s="539"/>
      <c r="D29" s="539"/>
      <c r="E29" s="154"/>
      <c r="F29" s="517">
        <v>0</v>
      </c>
      <c r="G29" s="524"/>
      <c r="H29" s="139"/>
      <c r="I29" s="495"/>
      <c r="J29" s="601"/>
      <c r="L29" s="83" t="str">
        <f>+IF(F29&gt;10000,"CHYBA"," ")</f>
        <v> </v>
      </c>
    </row>
    <row r="30" spans="1:10" ht="15.75" customHeight="1">
      <c r="A30" s="49">
        <v>52</v>
      </c>
      <c r="B30" s="539" t="s">
        <v>148</v>
      </c>
      <c r="C30" s="539"/>
      <c r="D30" s="539"/>
      <c r="E30" s="154"/>
      <c r="F30" s="517">
        <v>0</v>
      </c>
      <c r="G30" s="524"/>
      <c r="H30" s="139"/>
      <c r="I30" s="495"/>
      <c r="J30" s="601"/>
    </row>
    <row r="31" spans="1:10" ht="15.75" customHeight="1" thickBot="1">
      <c r="A31" s="50">
        <v>53</v>
      </c>
      <c r="B31" s="75" t="s">
        <v>458</v>
      </c>
      <c r="C31" s="602"/>
      <c r="D31" s="603"/>
      <c r="E31" s="101"/>
      <c r="F31" s="551">
        <v>0</v>
      </c>
      <c r="G31" s="552"/>
      <c r="H31" s="139"/>
      <c r="I31" s="495"/>
      <c r="J31" s="601"/>
    </row>
    <row r="32" spans="1:10" ht="6" customHeight="1" thickBot="1">
      <c r="A32" s="537"/>
      <c r="B32" s="538"/>
      <c r="C32" s="538"/>
      <c r="D32" s="538"/>
      <c r="E32" s="538"/>
      <c r="F32" s="538"/>
      <c r="G32" s="538"/>
      <c r="H32" s="538"/>
      <c r="I32" s="538"/>
      <c r="J32" s="538"/>
    </row>
    <row r="33" spans="1:61" ht="24" customHeight="1">
      <c r="A33" s="129">
        <v>54</v>
      </c>
      <c r="B33" s="509" t="s">
        <v>320</v>
      </c>
      <c r="C33" s="509"/>
      <c r="D33" s="509"/>
      <c r="E33" s="510"/>
      <c r="F33" s="541">
        <f>+SUM(DAP2!F24:G31)</f>
        <v>0</v>
      </c>
      <c r="G33" s="528"/>
      <c r="H33" s="529"/>
      <c r="I33" s="530"/>
      <c r="J33" s="531"/>
      <c r="BG33" s="83"/>
      <c r="BH33" s="83"/>
      <c r="BI33" s="83"/>
    </row>
    <row r="34" spans="1:61" ht="24" customHeight="1">
      <c r="A34" s="51">
        <v>55</v>
      </c>
      <c r="B34" s="500" t="s">
        <v>31</v>
      </c>
      <c r="C34" s="520"/>
      <c r="D34" s="520"/>
      <c r="E34" s="521"/>
      <c r="F34" s="542">
        <f>MAX(+DAP2!E21-DAP2!F33,0)</f>
        <v>0</v>
      </c>
      <c r="G34" s="518"/>
      <c r="H34" s="495"/>
      <c r="I34" s="421"/>
      <c r="J34" s="496"/>
      <c r="BG34" s="83"/>
      <c r="BH34" s="83"/>
      <c r="BI34" s="83"/>
    </row>
    <row r="35" spans="1:61" ht="15" customHeight="1">
      <c r="A35" s="49">
        <v>56</v>
      </c>
      <c r="B35" s="539" t="s">
        <v>149</v>
      </c>
      <c r="C35" s="539"/>
      <c r="D35" s="539"/>
      <c r="E35" s="540"/>
      <c r="F35" s="542">
        <f>+FLOOR(F34,100)</f>
        <v>0</v>
      </c>
      <c r="G35" s="543"/>
      <c r="H35" s="495"/>
      <c r="I35" s="421"/>
      <c r="J35" s="496"/>
      <c r="BG35" s="83"/>
      <c r="BH35" s="83"/>
      <c r="BI35" s="83"/>
    </row>
    <row r="36" spans="1:61" ht="15" customHeight="1" thickBot="1">
      <c r="A36" s="50">
        <v>57</v>
      </c>
      <c r="B36" s="534" t="s">
        <v>32</v>
      </c>
      <c r="C36" s="534"/>
      <c r="D36" s="534"/>
      <c r="E36" s="535"/>
      <c r="F36" s="532">
        <f>+F35*0.15</f>
        <v>0</v>
      </c>
      <c r="G36" s="536"/>
      <c r="H36" s="502"/>
      <c r="I36" s="503"/>
      <c r="J36" s="504"/>
      <c r="BG36" s="83"/>
      <c r="BH36" s="83"/>
      <c r="BI36" s="83"/>
    </row>
    <row r="37" spans="1:10" ht="15" customHeight="1" thickBot="1">
      <c r="A37" s="505" t="s">
        <v>300</v>
      </c>
      <c r="B37" s="506"/>
      <c r="C37" s="506"/>
      <c r="D37" s="506"/>
      <c r="E37" s="507"/>
      <c r="F37" s="507"/>
      <c r="G37" s="508"/>
      <c r="H37" s="508"/>
      <c r="I37" s="508"/>
      <c r="J37" s="508"/>
    </row>
    <row r="38" spans="1:61" ht="24" customHeight="1">
      <c r="A38" s="129">
        <v>58</v>
      </c>
      <c r="B38" s="509" t="s">
        <v>101</v>
      </c>
      <c r="C38" s="509"/>
      <c r="D38" s="509"/>
      <c r="E38" s="510"/>
      <c r="F38" s="513">
        <f>+IF(OR(+3Př!F18+3Př!F21&gt;0),3Př!F21,F36)</f>
        <v>0</v>
      </c>
      <c r="G38" s="514"/>
      <c r="H38" s="529"/>
      <c r="I38" s="530"/>
      <c r="J38" s="531"/>
      <c r="BG38" s="83"/>
      <c r="BH38" s="83"/>
      <c r="BI38" s="83"/>
    </row>
    <row r="39" spans="1:61" ht="15.75" customHeight="1">
      <c r="A39" s="49">
        <v>59</v>
      </c>
      <c r="B39" s="500" t="s">
        <v>477</v>
      </c>
      <c r="C39" s="500"/>
      <c r="D39" s="500"/>
      <c r="E39" s="501"/>
      <c r="F39" s="515">
        <f>+MAX(0,(E4+E12-1242432)*0.07)</f>
        <v>0</v>
      </c>
      <c r="G39" s="516"/>
      <c r="H39" s="495"/>
      <c r="I39" s="421"/>
      <c r="J39" s="496"/>
      <c r="BG39" s="83"/>
      <c r="BH39" s="83"/>
      <c r="BI39" s="83"/>
    </row>
    <row r="40" spans="1:61" ht="15" customHeight="1">
      <c r="A40" s="49">
        <v>60</v>
      </c>
      <c r="B40" s="500" t="s">
        <v>478</v>
      </c>
      <c r="C40" s="500"/>
      <c r="D40" s="500"/>
      <c r="E40" s="501"/>
      <c r="F40" s="517">
        <f>+CEILING(F38+F39,1)</f>
        <v>0</v>
      </c>
      <c r="G40" s="518"/>
      <c r="H40" s="495"/>
      <c r="I40" s="421"/>
      <c r="J40" s="496"/>
      <c r="BG40" s="83"/>
      <c r="BH40" s="83"/>
      <c r="BI40" s="83"/>
    </row>
    <row r="41" spans="1:61" ht="24" customHeight="1" thickBot="1">
      <c r="A41" s="285">
        <v>61</v>
      </c>
      <c r="B41" s="511" t="s">
        <v>459</v>
      </c>
      <c r="C41" s="511"/>
      <c r="D41" s="511"/>
      <c r="E41" s="512"/>
      <c r="F41" s="532">
        <f>IF(DAP2!E16&lt;0,-DAP2!E16,0)</f>
        <v>0</v>
      </c>
      <c r="G41" s="533"/>
      <c r="H41" s="497"/>
      <c r="I41" s="498"/>
      <c r="J41" s="499"/>
      <c r="BG41" s="83"/>
      <c r="BH41" s="83"/>
      <c r="BI41" s="83"/>
    </row>
    <row r="42" spans="1:10" ht="15" customHeight="1" thickBot="1">
      <c r="A42" s="525" t="s">
        <v>319</v>
      </c>
      <c r="B42" s="526"/>
      <c r="C42" s="526"/>
      <c r="D42" s="526"/>
      <c r="E42" s="526"/>
      <c r="F42" s="526"/>
      <c r="G42" s="508"/>
      <c r="H42" s="508"/>
      <c r="I42" s="508"/>
      <c r="J42" s="508"/>
    </row>
    <row r="43" spans="1:10" ht="15.75" customHeight="1">
      <c r="A43" s="129">
        <v>62</v>
      </c>
      <c r="B43" s="509" t="s">
        <v>150</v>
      </c>
      <c r="C43" s="509"/>
      <c r="D43" s="509"/>
      <c r="E43" s="510"/>
      <c r="F43" s="527">
        <v>0</v>
      </c>
      <c r="G43" s="528"/>
      <c r="H43" s="529"/>
      <c r="I43" s="530"/>
      <c r="J43" s="531"/>
    </row>
    <row r="44" spans="1:10" ht="15.75" customHeight="1" thickBot="1">
      <c r="A44" s="49">
        <v>63</v>
      </c>
      <c r="B44" s="500" t="s">
        <v>178</v>
      </c>
      <c r="C44" s="500"/>
      <c r="D44" s="500"/>
      <c r="E44" s="501"/>
      <c r="F44" s="517">
        <v>0</v>
      </c>
      <c r="G44" s="518"/>
      <c r="H44" s="495"/>
      <c r="I44" s="421"/>
      <c r="J44" s="496"/>
    </row>
    <row r="45" spans="1:10" ht="12" customHeight="1">
      <c r="A45" s="547">
        <v>2</v>
      </c>
      <c r="B45" s="547"/>
      <c r="C45" s="547"/>
      <c r="D45" s="547"/>
      <c r="E45" s="547"/>
      <c r="F45" s="547"/>
      <c r="G45" s="547"/>
      <c r="H45" s="547"/>
      <c r="I45" s="547"/>
      <c r="J45" s="547"/>
    </row>
    <row r="46" spans="1:10" ht="12.75">
      <c r="A46" s="83"/>
      <c r="B46" s="83"/>
      <c r="C46" s="83"/>
      <c r="D46" s="83"/>
      <c r="E46" s="83"/>
      <c r="F46" s="83"/>
      <c r="G46" s="83"/>
      <c r="H46" s="83"/>
      <c r="I46" s="83"/>
      <c r="J46" s="83"/>
    </row>
    <row r="47" spans="1:10" ht="12.75">
      <c r="A47" s="83"/>
      <c r="B47" s="83"/>
      <c r="C47" s="83"/>
      <c r="D47" s="83"/>
      <c r="E47" s="83"/>
      <c r="F47" s="83"/>
      <c r="G47" s="83"/>
      <c r="H47" s="83"/>
      <c r="I47" s="83"/>
      <c r="J47" s="83"/>
    </row>
    <row r="48" spans="1:10" ht="12.75">
      <c r="A48" s="83"/>
      <c r="B48" s="83"/>
      <c r="C48" s="83"/>
      <c r="D48" s="83"/>
      <c r="E48" s="83"/>
      <c r="F48" s="83"/>
      <c r="G48" s="83"/>
      <c r="H48" s="83"/>
      <c r="I48" s="83"/>
      <c r="J48" s="83"/>
    </row>
    <row r="49" spans="1:10" ht="12.75">
      <c r="A49" s="83"/>
      <c r="B49" s="83"/>
      <c r="C49" s="83"/>
      <c r="D49" s="83"/>
      <c r="E49" s="83"/>
      <c r="F49" s="83"/>
      <c r="G49" s="83"/>
      <c r="H49" s="83"/>
      <c r="I49" s="83"/>
      <c r="J49" s="83"/>
    </row>
    <row r="50" spans="1:10" ht="12.75">
      <c r="A50" s="83"/>
      <c r="B50" s="83"/>
      <c r="C50" s="83"/>
      <c r="D50" s="83"/>
      <c r="E50" s="83"/>
      <c r="F50" s="83"/>
      <c r="G50" s="83"/>
      <c r="H50" s="83"/>
      <c r="I50" s="83"/>
      <c r="J50" s="83"/>
    </row>
    <row r="51" spans="1:10" ht="12.75">
      <c r="A51" s="83"/>
      <c r="B51" s="83"/>
      <c r="C51" s="83"/>
      <c r="D51" s="83"/>
      <c r="E51" s="83"/>
      <c r="F51" s="83"/>
      <c r="G51" s="83"/>
      <c r="H51" s="83"/>
      <c r="I51" s="83"/>
      <c r="J51" s="83"/>
    </row>
    <row r="52" spans="1:10" ht="12.75">
      <c r="A52" s="83"/>
      <c r="B52" s="83"/>
      <c r="C52" s="83"/>
      <c r="D52" s="83"/>
      <c r="E52" s="83"/>
      <c r="F52" s="83"/>
      <c r="G52" s="83"/>
      <c r="H52" s="83"/>
      <c r="I52" s="83"/>
      <c r="J52" s="83"/>
    </row>
    <row r="53" spans="1:10" ht="12.75">
      <c r="A53" s="83"/>
      <c r="B53" s="83"/>
      <c r="C53" s="83"/>
      <c r="D53" s="83"/>
      <c r="E53" s="83"/>
      <c r="F53" s="83"/>
      <c r="G53" s="83"/>
      <c r="H53" s="83"/>
      <c r="I53" s="83"/>
      <c r="J53" s="83"/>
    </row>
    <row r="54" spans="1:10" ht="12.75">
      <c r="A54" s="83"/>
      <c r="B54" s="83"/>
      <c r="C54" s="83"/>
      <c r="D54" s="83"/>
      <c r="E54" s="83"/>
      <c r="F54" s="83"/>
      <c r="G54" s="83"/>
      <c r="H54" s="83"/>
      <c r="I54" s="83"/>
      <c r="J54" s="83"/>
    </row>
    <row r="55" spans="1:10" ht="12.75">
      <c r="A55" s="83"/>
      <c r="B55" s="83"/>
      <c r="C55" s="83"/>
      <c r="D55" s="83"/>
      <c r="E55" s="83"/>
      <c r="F55" s="83"/>
      <c r="G55" s="83"/>
      <c r="H55" s="83"/>
      <c r="I55" s="83"/>
      <c r="J55" s="83"/>
    </row>
    <row r="56" spans="1:10" ht="12.75">
      <c r="A56" s="83"/>
      <c r="B56" s="83"/>
      <c r="C56" s="83"/>
      <c r="D56" s="83"/>
      <c r="E56" s="83"/>
      <c r="F56" s="83"/>
      <c r="G56" s="83"/>
      <c r="H56" s="83"/>
      <c r="I56" s="83"/>
      <c r="J56" s="83"/>
    </row>
    <row r="57" spans="1:10" ht="12.75">
      <c r="A57" s="83"/>
      <c r="B57" s="83"/>
      <c r="C57" s="83"/>
      <c r="D57" s="83"/>
      <c r="E57" s="83"/>
      <c r="F57" s="83"/>
      <c r="G57" s="83"/>
      <c r="H57" s="83"/>
      <c r="I57" s="83"/>
      <c r="J57" s="83"/>
    </row>
    <row r="58" spans="1:10" ht="12.75">
      <c r="A58" s="83"/>
      <c r="B58" s="83"/>
      <c r="C58" s="83"/>
      <c r="D58" s="83"/>
      <c r="E58" s="83"/>
      <c r="F58" s="83"/>
      <c r="G58" s="83"/>
      <c r="H58" s="83"/>
      <c r="I58" s="83"/>
      <c r="J58" s="83"/>
    </row>
    <row r="59" spans="1:10" ht="12.75">
      <c r="A59" s="83"/>
      <c r="B59" s="83"/>
      <c r="C59" s="83"/>
      <c r="D59" s="83"/>
      <c r="E59" s="83"/>
      <c r="F59" s="83"/>
      <c r="G59" s="83"/>
      <c r="H59" s="83"/>
      <c r="I59" s="83"/>
      <c r="J59" s="83"/>
    </row>
    <row r="60" spans="1:10" ht="12.75">
      <c r="A60" s="83"/>
      <c r="B60" s="83"/>
      <c r="C60" s="83"/>
      <c r="D60" s="83"/>
      <c r="E60" s="83"/>
      <c r="F60" s="83"/>
      <c r="G60" s="83"/>
      <c r="H60" s="83"/>
      <c r="I60" s="83"/>
      <c r="J60" s="83"/>
    </row>
    <row r="61" spans="1:10" ht="12.75">
      <c r="A61" s="83"/>
      <c r="B61" s="83"/>
      <c r="C61" s="83"/>
      <c r="D61" s="83"/>
      <c r="E61" s="83"/>
      <c r="F61" s="83"/>
      <c r="G61" s="83"/>
      <c r="H61" s="83"/>
      <c r="I61" s="83"/>
      <c r="J61" s="83"/>
    </row>
    <row r="62" spans="1:10" ht="12.75">
      <c r="A62" s="83"/>
      <c r="B62" s="83"/>
      <c r="C62" s="83"/>
      <c r="D62" s="83"/>
      <c r="E62" s="83"/>
      <c r="F62" s="83"/>
      <c r="G62" s="83"/>
      <c r="H62" s="83"/>
      <c r="I62" s="83"/>
      <c r="J62" s="83"/>
    </row>
    <row r="63" spans="1:10" ht="12.75">
      <c r="A63" s="83"/>
      <c r="B63" s="83"/>
      <c r="C63" s="83"/>
      <c r="D63" s="83"/>
      <c r="E63" s="83"/>
      <c r="F63" s="83"/>
      <c r="G63" s="83"/>
      <c r="H63" s="83"/>
      <c r="I63" s="83"/>
      <c r="J63" s="83"/>
    </row>
    <row r="64" spans="1:10" ht="12.75">
      <c r="A64" s="83"/>
      <c r="B64" s="83"/>
      <c r="C64" s="83"/>
      <c r="D64" s="83"/>
      <c r="E64" s="83"/>
      <c r="F64" s="83"/>
      <c r="G64" s="83"/>
      <c r="H64" s="83"/>
      <c r="I64" s="83"/>
      <c r="J64" s="83"/>
    </row>
    <row r="65" spans="1:10" ht="12.75">
      <c r="A65" s="83"/>
      <c r="B65" s="83"/>
      <c r="C65" s="83"/>
      <c r="D65" s="83"/>
      <c r="E65" s="83"/>
      <c r="F65" s="83"/>
      <c r="G65" s="83"/>
      <c r="H65" s="83"/>
      <c r="I65" s="83"/>
      <c r="J65" s="83"/>
    </row>
    <row r="66" spans="1:10" ht="12.75">
      <c r="A66" s="83"/>
      <c r="B66" s="83"/>
      <c r="C66" s="83"/>
      <c r="D66" s="83"/>
      <c r="E66" s="83"/>
      <c r="F66" s="83"/>
      <c r="G66" s="83"/>
      <c r="H66" s="83"/>
      <c r="I66" s="83"/>
      <c r="J66" s="83"/>
    </row>
    <row r="67" spans="1:10" ht="12.75">
      <c r="A67" s="83"/>
      <c r="B67" s="83"/>
      <c r="C67" s="83"/>
      <c r="D67" s="83"/>
      <c r="E67" s="83"/>
      <c r="F67" s="83"/>
      <c r="G67" s="83"/>
      <c r="H67" s="83"/>
      <c r="I67" s="83"/>
      <c r="J67" s="83"/>
    </row>
    <row r="68" spans="1:10" ht="12.75">
      <c r="A68" s="83"/>
      <c r="B68" s="83"/>
      <c r="C68" s="83"/>
      <c r="D68" s="83"/>
      <c r="E68" s="83"/>
      <c r="F68" s="83"/>
      <c r="G68" s="83"/>
      <c r="H68" s="83"/>
      <c r="I68" s="83"/>
      <c r="J68" s="83"/>
    </row>
    <row r="69" spans="1:10" ht="12.75">
      <c r="A69" s="83"/>
      <c r="B69" s="83"/>
      <c r="C69" s="83"/>
      <c r="D69" s="83"/>
      <c r="E69" s="83"/>
      <c r="F69" s="83"/>
      <c r="G69" s="83"/>
      <c r="H69" s="83"/>
      <c r="I69" s="83"/>
      <c r="J69" s="83"/>
    </row>
    <row r="70" spans="1:10" ht="12.75">
      <c r="A70" s="83"/>
      <c r="B70" s="83"/>
      <c r="C70" s="83"/>
      <c r="D70" s="83"/>
      <c r="E70" s="83"/>
      <c r="F70" s="83"/>
      <c r="G70" s="83"/>
      <c r="H70" s="83"/>
      <c r="I70" s="83"/>
      <c r="J70" s="83"/>
    </row>
    <row r="71" spans="1:10" ht="12.75">
      <c r="A71" s="83"/>
      <c r="B71" s="83"/>
      <c r="C71" s="83"/>
      <c r="D71" s="83"/>
      <c r="E71" s="83"/>
      <c r="F71" s="83"/>
      <c r="G71" s="83"/>
      <c r="H71" s="83"/>
      <c r="I71" s="83"/>
      <c r="J71" s="83"/>
    </row>
    <row r="72" spans="1:10" ht="12.75">
      <c r="A72" s="83"/>
      <c r="B72" s="83"/>
      <c r="C72" s="83"/>
      <c r="D72" s="83"/>
      <c r="E72" s="83"/>
      <c r="F72" s="83"/>
      <c r="G72" s="83"/>
      <c r="H72" s="83"/>
      <c r="I72" s="83"/>
      <c r="J72" s="83"/>
    </row>
    <row r="73" spans="1:10" ht="12.75">
      <c r="A73" s="83"/>
      <c r="B73" s="83"/>
      <c r="C73" s="83"/>
      <c r="D73" s="83"/>
      <c r="E73" s="83"/>
      <c r="F73" s="83"/>
      <c r="G73" s="83"/>
      <c r="H73" s="83"/>
      <c r="I73" s="83"/>
      <c r="J73" s="83"/>
    </row>
    <row r="74" spans="1:10" ht="12.75">
      <c r="A74" s="83"/>
      <c r="B74" s="83"/>
      <c r="C74" s="83"/>
      <c r="D74" s="83"/>
      <c r="E74" s="83"/>
      <c r="F74" s="83"/>
      <c r="G74" s="83"/>
      <c r="H74" s="83"/>
      <c r="I74" s="83"/>
      <c r="J74" s="83"/>
    </row>
    <row r="75" spans="1:10" ht="12.75">
      <c r="A75" s="83"/>
      <c r="B75" s="83"/>
      <c r="C75" s="83"/>
      <c r="D75" s="83"/>
      <c r="E75" s="83"/>
      <c r="F75" s="83"/>
      <c r="G75" s="83"/>
      <c r="H75" s="83"/>
      <c r="I75" s="83"/>
      <c r="J75" s="83"/>
    </row>
    <row r="76" spans="1:10" ht="12.75">
      <c r="A76" s="83"/>
      <c r="B76" s="83"/>
      <c r="C76" s="83"/>
      <c r="D76" s="83"/>
      <c r="E76" s="83"/>
      <c r="F76" s="83"/>
      <c r="G76" s="83"/>
      <c r="H76" s="83"/>
      <c r="I76" s="83"/>
      <c r="J76" s="83"/>
    </row>
    <row r="77" spans="1:10" ht="12.75">
      <c r="A77" s="83"/>
      <c r="B77" s="83"/>
      <c r="C77" s="83"/>
      <c r="D77" s="83"/>
      <c r="E77" s="83"/>
      <c r="F77" s="83"/>
      <c r="G77" s="83"/>
      <c r="H77" s="83"/>
      <c r="I77" s="83"/>
      <c r="J77" s="83"/>
    </row>
    <row r="78" spans="1:10" ht="12.75">
      <c r="A78" s="83"/>
      <c r="B78" s="83"/>
      <c r="C78" s="83"/>
      <c r="D78" s="83"/>
      <c r="E78" s="83"/>
      <c r="F78" s="83"/>
      <c r="G78" s="83"/>
      <c r="H78" s="83"/>
      <c r="I78" s="83"/>
      <c r="J78" s="83"/>
    </row>
    <row r="79" spans="1:10" ht="12.75">
      <c r="A79" s="83"/>
      <c r="B79" s="83"/>
      <c r="C79" s="83"/>
      <c r="D79" s="83"/>
      <c r="E79" s="83"/>
      <c r="F79" s="83"/>
      <c r="G79" s="83"/>
      <c r="H79" s="83"/>
      <c r="I79" s="83"/>
      <c r="J79" s="83"/>
    </row>
    <row r="80" spans="1:10" ht="12.75">
      <c r="A80" s="83"/>
      <c r="B80" s="83"/>
      <c r="C80" s="83"/>
      <c r="D80" s="83"/>
      <c r="E80" s="83"/>
      <c r="F80" s="83"/>
      <c r="G80" s="83"/>
      <c r="H80" s="83"/>
      <c r="I80" s="83"/>
      <c r="J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sheetData>
  <sheetProtection password="EF65" sheet="1" objects="1" scenarios="1"/>
  <mergeCells count="117">
    <mergeCell ref="B28:D28"/>
    <mergeCell ref="C31:D31"/>
    <mergeCell ref="F30:G30"/>
    <mergeCell ref="B29:D29"/>
    <mergeCell ref="B30:D30"/>
    <mergeCell ref="F28:G28"/>
    <mergeCell ref="F29:G29"/>
    <mergeCell ref="I25:J25"/>
    <mergeCell ref="I29:J29"/>
    <mergeCell ref="I30:J30"/>
    <mergeCell ref="I31:J31"/>
    <mergeCell ref="I26:J26"/>
    <mergeCell ref="I27:J27"/>
    <mergeCell ref="I28:J28"/>
    <mergeCell ref="B21:D21"/>
    <mergeCell ref="B24:D24"/>
    <mergeCell ref="B26:D26"/>
    <mergeCell ref="B27:D27"/>
    <mergeCell ref="B20:D20"/>
    <mergeCell ref="H18:J18"/>
    <mergeCell ref="E15:G15"/>
    <mergeCell ref="H15:J15"/>
    <mergeCell ref="H16:J16"/>
    <mergeCell ref="E18:G18"/>
    <mergeCell ref="A1:J1"/>
    <mergeCell ref="B15:D15"/>
    <mergeCell ref="B16:D16"/>
    <mergeCell ref="A2:J2"/>
    <mergeCell ref="E14:G14"/>
    <mergeCell ref="B14:D14"/>
    <mergeCell ref="E5:G5"/>
    <mergeCell ref="H5:J5"/>
    <mergeCell ref="B6:D6"/>
    <mergeCell ref="B4:D4"/>
    <mergeCell ref="E4:G4"/>
    <mergeCell ref="H4:J4"/>
    <mergeCell ref="E10:G10"/>
    <mergeCell ref="F24:G24"/>
    <mergeCell ref="E20:G20"/>
    <mergeCell ref="E21:G21"/>
    <mergeCell ref="H10:J10"/>
    <mergeCell ref="H19:J19"/>
    <mergeCell ref="E19:G19"/>
    <mergeCell ref="A22:J22"/>
    <mergeCell ref="B10:D10"/>
    <mergeCell ref="B12:D12"/>
    <mergeCell ref="B13:D13"/>
    <mergeCell ref="H20:J20"/>
    <mergeCell ref="H12:J12"/>
    <mergeCell ref="B18:D18"/>
    <mergeCell ref="B19:D19"/>
    <mergeCell ref="E12:G12"/>
    <mergeCell ref="E13:G13"/>
    <mergeCell ref="E16:G16"/>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I24:J24"/>
    <mergeCell ref="H34:J34"/>
    <mergeCell ref="H35:J35"/>
    <mergeCell ref="A9:J9"/>
    <mergeCell ref="A45:J45"/>
    <mergeCell ref="A23:D23"/>
    <mergeCell ref="B25:D25"/>
    <mergeCell ref="F25:G25"/>
    <mergeCell ref="F26:G26"/>
    <mergeCell ref="F27:G27"/>
    <mergeCell ref="F31:G31"/>
    <mergeCell ref="H38:J38"/>
    <mergeCell ref="H39:J39"/>
    <mergeCell ref="A32:J32"/>
    <mergeCell ref="B33:E33"/>
    <mergeCell ref="B34:E34"/>
    <mergeCell ref="B35:E35"/>
    <mergeCell ref="F33:G33"/>
    <mergeCell ref="F34:G34"/>
    <mergeCell ref="F35:G35"/>
    <mergeCell ref="H33:J33"/>
    <mergeCell ref="F41:G41"/>
    <mergeCell ref="B39:E39"/>
    <mergeCell ref="B36:E36"/>
    <mergeCell ref="F36:G36"/>
    <mergeCell ref="B44:E44"/>
    <mergeCell ref="F44:G44"/>
    <mergeCell ref="H44:J44"/>
    <mergeCell ref="A42:J42"/>
    <mergeCell ref="B43:E43"/>
    <mergeCell ref="F43:G43"/>
    <mergeCell ref="H43:J43"/>
    <mergeCell ref="B11:D11"/>
    <mergeCell ref="E11:G11"/>
    <mergeCell ref="B17:D17"/>
    <mergeCell ref="E17:G17"/>
    <mergeCell ref="H40:J40"/>
    <mergeCell ref="H41:J41"/>
    <mergeCell ref="B40:E40"/>
    <mergeCell ref="H36:J36"/>
    <mergeCell ref="A37:J37"/>
    <mergeCell ref="B38:E38"/>
    <mergeCell ref="B41:E41"/>
    <mergeCell ref="F38:G38"/>
    <mergeCell ref="F39:G39"/>
    <mergeCell ref="F40:G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G2" sqref="G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3" customWidth="1"/>
  </cols>
  <sheetData>
    <row r="1" spans="1:71" ht="15" customHeight="1" thickBot="1">
      <c r="A1" s="669" t="s">
        <v>266</v>
      </c>
      <c r="B1" s="669"/>
      <c r="C1" s="428"/>
      <c r="D1" s="428"/>
      <c r="E1" s="428"/>
      <c r="F1" s="428"/>
      <c r="G1" s="428"/>
      <c r="H1" s="428"/>
      <c r="I1" s="428"/>
      <c r="BP1"/>
      <c r="BQ1"/>
      <c r="BR1"/>
      <c r="BS1"/>
    </row>
    <row r="2" spans="1:67" s="150" customFormat="1" ht="24" customHeight="1" thickBot="1">
      <c r="A2" s="605" t="s">
        <v>479</v>
      </c>
      <c r="B2" s="606"/>
      <c r="C2" s="606"/>
      <c r="D2" s="606"/>
      <c r="E2" s="606"/>
      <c r="F2" s="314" t="s">
        <v>213</v>
      </c>
      <c r="G2" s="315"/>
      <c r="H2" s="314" t="s">
        <v>54</v>
      </c>
      <c r="I2" s="315" t="s">
        <v>242</v>
      </c>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row>
    <row r="3" spans="1:71" ht="6.75" customHeight="1" thickBot="1">
      <c r="A3" s="604"/>
      <c r="B3" s="604"/>
      <c r="C3" s="430"/>
      <c r="D3" s="430"/>
      <c r="E3" s="430"/>
      <c r="F3" s="430"/>
      <c r="G3" s="430"/>
      <c r="H3" s="430"/>
      <c r="I3" s="430"/>
      <c r="BP3"/>
      <c r="BQ3"/>
      <c r="BR3"/>
      <c r="BS3"/>
    </row>
    <row r="4" spans="1:71" ht="24" customHeight="1" thickBot="1">
      <c r="A4" s="672" t="s">
        <v>406</v>
      </c>
      <c r="B4" s="673"/>
      <c r="C4" s="674"/>
      <c r="D4" s="675"/>
      <c r="E4" s="676"/>
      <c r="F4" s="176" t="s">
        <v>64</v>
      </c>
      <c r="G4" s="677"/>
      <c r="H4" s="678"/>
      <c r="I4" s="679"/>
      <c r="BP4"/>
      <c r="BQ4"/>
      <c r="BR4"/>
      <c r="BS4"/>
    </row>
    <row r="5" spans="1:71" ht="7.5" customHeight="1" thickBot="1">
      <c r="A5" s="604"/>
      <c r="B5" s="604"/>
      <c r="C5" s="430"/>
      <c r="D5" s="430"/>
      <c r="E5" s="430"/>
      <c r="F5" s="430"/>
      <c r="G5" s="430"/>
      <c r="H5" s="430"/>
      <c r="I5" s="430"/>
      <c r="BP5"/>
      <c r="BQ5"/>
      <c r="BR5"/>
      <c r="BS5"/>
    </row>
    <row r="6" spans="1:71" ht="24" customHeight="1">
      <c r="A6" s="548" t="s">
        <v>407</v>
      </c>
      <c r="B6" s="549"/>
      <c r="C6" s="550"/>
      <c r="D6" s="128" t="s">
        <v>204</v>
      </c>
      <c r="E6" s="553"/>
      <c r="F6" s="528"/>
      <c r="G6" s="128" t="s">
        <v>204</v>
      </c>
      <c r="H6" s="553"/>
      <c r="I6" s="554"/>
      <c r="BM6"/>
      <c r="BN6"/>
      <c r="BO6"/>
      <c r="BP6"/>
      <c r="BQ6"/>
      <c r="BR6"/>
      <c r="BS6"/>
    </row>
    <row r="7" spans="1:71" ht="18" customHeight="1">
      <c r="A7" s="49">
        <v>64</v>
      </c>
      <c r="B7" s="539" t="s">
        <v>408</v>
      </c>
      <c r="C7" s="540"/>
      <c r="D7" s="133"/>
      <c r="E7" s="517">
        <f>+IF(OR(EXACT(G2,"X"),EXACT(G2,"x")),0,24840)</f>
        <v>24840</v>
      </c>
      <c r="F7" s="620"/>
      <c r="G7" s="138"/>
      <c r="H7" s="495"/>
      <c r="I7" s="665"/>
      <c r="BM7"/>
      <c r="BN7"/>
      <c r="BO7"/>
      <c r="BP7"/>
      <c r="BQ7"/>
      <c r="BR7"/>
      <c r="BS7"/>
    </row>
    <row r="8" spans="1:71" ht="18" customHeight="1">
      <c r="A8" s="49" t="s">
        <v>321</v>
      </c>
      <c r="B8" s="539" t="s">
        <v>447</v>
      </c>
      <c r="C8" s="540"/>
      <c r="D8" s="101">
        <v>0</v>
      </c>
      <c r="E8" s="517">
        <f>+IF(AND(OR(OR(EXACT(1Př1!K8,"X"),EXACT(1Př1!K8,"x")),OR(EXACT(+2Př!D7,"X"),EXACT(+2Př!D7,"x"))),+(DAP2!E12+DAP2!E14)/(DAP2!E18+0.1)&gt;0.5),0,+D8*2070)</f>
        <v>0</v>
      </c>
      <c r="F8" s="620"/>
      <c r="G8" s="138"/>
      <c r="H8" s="495"/>
      <c r="I8" s="665"/>
      <c r="J8" s="83" t="str">
        <f>+IF(AND(OR(OR(EXACT(1Př1!K8,"X"),EXACT(1Př1!K8,"x")),OR(EXACT(+2Př!D7,"X"),EXACT(+2Př!D7,"x"))),+(DAP2!E12+DAP2!E14)/(DAP2!E18+0.1)&gt;0.5),"Je potřeba zkoumat oprávněnost nároku na odpočet na manžela(-ku) vzhledem k § 35 ca zákona ( paušální výdaje versus odpočet )."," ")</f>
        <v> </v>
      </c>
      <c r="BM8"/>
      <c r="BN8"/>
      <c r="BO8"/>
      <c r="BP8"/>
      <c r="BQ8"/>
      <c r="BR8"/>
      <c r="BS8"/>
    </row>
    <row r="9" spans="1:71" ht="24" customHeight="1">
      <c r="A9" s="49" t="s">
        <v>322</v>
      </c>
      <c r="B9" s="500" t="s">
        <v>151</v>
      </c>
      <c r="C9" s="501"/>
      <c r="D9" s="101">
        <v>0</v>
      </c>
      <c r="E9" s="517">
        <f>+IF(AND(OR(OR(EXACT(1Př1!K8,"X"),EXACT(1Př1!K8,"x")),OR(EXACT(+2Př!D7,"X"),EXACT(+2Př!D7,"x"))),+(DAP2!E12+DAP2!E14)/(DAP2!E18+0.1)&gt;0.5),0,+D9*4140)</f>
        <v>0</v>
      </c>
      <c r="F9" s="620"/>
      <c r="G9" s="138"/>
      <c r="H9" s="495"/>
      <c r="I9" s="665"/>
      <c r="J9" s="151"/>
      <c r="BM9"/>
      <c r="BN9"/>
      <c r="BO9"/>
      <c r="BP9"/>
      <c r="BQ9"/>
      <c r="BR9"/>
      <c r="BS9"/>
    </row>
    <row r="10" spans="1:71" ht="24" customHeight="1">
      <c r="A10" s="49">
        <v>66</v>
      </c>
      <c r="B10" s="500" t="s">
        <v>179</v>
      </c>
      <c r="C10" s="501"/>
      <c r="D10" s="101">
        <v>0</v>
      </c>
      <c r="E10" s="542">
        <f>+D10*210</f>
        <v>0</v>
      </c>
      <c r="F10" s="518"/>
      <c r="G10" s="138"/>
      <c r="H10" s="495"/>
      <c r="I10" s="665"/>
      <c r="J10" s="151" t="str">
        <f>+IF(AND(OR(OR(EXACT(1Př1!K8,"X"),EXACT(1Př1!K8,"x")),OR(EXACT(+2Př!D7,"X"),EXACT(+2Př!D7,"x"))),+(DAP2!E12+DAP2!E14)/(DAP2!E18+0.1)&gt;0.5),"Je potřeba zkoumat oprávněnost nároku na odpočet na manžela(-ku) vzhledem k § 35 ca zákona ( paušální výdaje versus odpočet )."," ")</f>
        <v> </v>
      </c>
      <c r="BM10"/>
      <c r="BN10"/>
      <c r="BO10"/>
      <c r="BP10"/>
      <c r="BQ10"/>
      <c r="BR10"/>
      <c r="BS10"/>
    </row>
    <row r="11" spans="1:71" ht="24" customHeight="1">
      <c r="A11" s="49">
        <v>67</v>
      </c>
      <c r="B11" s="500" t="s">
        <v>180</v>
      </c>
      <c r="C11" s="501"/>
      <c r="D11" s="101">
        <v>0</v>
      </c>
      <c r="E11" s="542">
        <f>+D11*420</f>
        <v>0</v>
      </c>
      <c r="F11" s="518"/>
      <c r="G11" s="138"/>
      <c r="H11" s="495"/>
      <c r="I11" s="665"/>
      <c r="BM11"/>
      <c r="BN11"/>
      <c r="BO11"/>
      <c r="BP11"/>
      <c r="BQ11"/>
      <c r="BR11"/>
      <c r="BS11"/>
    </row>
    <row r="12" spans="1:71" ht="18" customHeight="1">
      <c r="A12" s="49">
        <v>68</v>
      </c>
      <c r="B12" s="500" t="s">
        <v>448</v>
      </c>
      <c r="C12" s="501"/>
      <c r="D12" s="101">
        <v>0</v>
      </c>
      <c r="E12" s="542">
        <f>+D12*1345</f>
        <v>0</v>
      </c>
      <c r="F12" s="518"/>
      <c r="G12" s="138"/>
      <c r="H12" s="495"/>
      <c r="I12" s="665"/>
      <c r="BM12"/>
      <c r="BN12"/>
      <c r="BO12"/>
      <c r="BP12"/>
      <c r="BQ12"/>
      <c r="BR12"/>
      <c r="BS12"/>
    </row>
    <row r="13" spans="1:71" ht="18" customHeight="1">
      <c r="A13" s="49">
        <v>69</v>
      </c>
      <c r="B13" s="500" t="s">
        <v>449</v>
      </c>
      <c r="C13" s="501"/>
      <c r="D13" s="101">
        <v>0</v>
      </c>
      <c r="E13" s="542">
        <f>+D13*335</f>
        <v>0</v>
      </c>
      <c r="F13" s="518"/>
      <c r="G13" s="138"/>
      <c r="H13" s="495"/>
      <c r="I13" s="665"/>
      <c r="BM13"/>
      <c r="BN13"/>
      <c r="BO13"/>
      <c r="BP13"/>
      <c r="BQ13"/>
      <c r="BR13"/>
      <c r="BS13"/>
    </row>
    <row r="14" spans="1:71" ht="24" customHeight="1">
      <c r="A14" s="49">
        <v>70</v>
      </c>
      <c r="B14" s="500" t="s">
        <v>93</v>
      </c>
      <c r="C14" s="501"/>
      <c r="D14" s="133"/>
      <c r="E14" s="542">
        <f>+SUM(E7:F13)+DAP2!F43+DAP2!F44</f>
        <v>24840</v>
      </c>
      <c r="F14" s="666"/>
      <c r="G14" s="138"/>
      <c r="H14" s="495"/>
      <c r="I14" s="665"/>
      <c r="BP14"/>
      <c r="BQ14"/>
      <c r="BR14"/>
      <c r="BS14"/>
    </row>
    <row r="15" spans="1:71" ht="24" customHeight="1" thickBot="1">
      <c r="A15" s="50">
        <v>71</v>
      </c>
      <c r="B15" s="652" t="s">
        <v>414</v>
      </c>
      <c r="C15" s="653"/>
      <c r="D15" s="134"/>
      <c r="E15" s="532">
        <f>+MAX(DAP2!F40-DAP3!E14,0)</f>
        <v>0</v>
      </c>
      <c r="F15" s="654"/>
      <c r="G15" s="140"/>
      <c r="H15" s="502"/>
      <c r="I15" s="655"/>
      <c r="BP15"/>
      <c r="BQ15"/>
      <c r="BR15"/>
      <c r="BS15"/>
    </row>
    <row r="16" spans="1:9" ht="15.75" customHeight="1" thickBot="1">
      <c r="A16" s="670" t="s">
        <v>323</v>
      </c>
      <c r="B16" s="670"/>
      <c r="C16" s="671"/>
      <c r="D16" s="671"/>
      <c r="E16" s="671"/>
      <c r="F16" s="671"/>
      <c r="G16" s="671"/>
      <c r="H16" s="671"/>
      <c r="I16" s="671"/>
    </row>
    <row r="17" spans="1:71" ht="21.75" customHeight="1">
      <c r="A17" s="667"/>
      <c r="B17" s="634" t="s">
        <v>415</v>
      </c>
      <c r="C17" s="635"/>
      <c r="D17" s="634" t="s">
        <v>64</v>
      </c>
      <c r="E17" s="634"/>
      <c r="F17" s="642" t="s">
        <v>204</v>
      </c>
      <c r="G17" s="643"/>
      <c r="H17" s="639" t="s">
        <v>152</v>
      </c>
      <c r="I17" s="640"/>
      <c r="BO17"/>
      <c r="BP17"/>
      <c r="BQ17"/>
      <c r="BR17"/>
      <c r="BS17"/>
    </row>
    <row r="18" spans="1:71" ht="12" customHeight="1">
      <c r="A18" s="668"/>
      <c r="B18" s="630">
        <v>1</v>
      </c>
      <c r="C18" s="636"/>
      <c r="D18" s="630">
        <v>2</v>
      </c>
      <c r="E18" s="630"/>
      <c r="F18" s="641">
        <v>3</v>
      </c>
      <c r="G18" s="636"/>
      <c r="H18" s="630">
        <v>4</v>
      </c>
      <c r="I18" s="631"/>
      <c r="BO18"/>
      <c r="BP18"/>
      <c r="BQ18"/>
      <c r="BR18"/>
      <c r="BS18"/>
    </row>
    <row r="19" spans="1:71" ht="18" customHeight="1">
      <c r="A19" s="144">
        <v>1</v>
      </c>
      <c r="B19" s="637" t="s">
        <v>55</v>
      </c>
      <c r="C19" s="638"/>
      <c r="D19" s="646"/>
      <c r="E19" s="649"/>
      <c r="F19" s="632"/>
      <c r="G19" s="632"/>
      <c r="H19" s="632"/>
      <c r="I19" s="633"/>
      <c r="BO19"/>
      <c r="BP19"/>
      <c r="BQ19"/>
      <c r="BR19"/>
      <c r="BS19"/>
    </row>
    <row r="20" spans="1:71" ht="18" customHeight="1">
      <c r="A20" s="144">
        <v>2</v>
      </c>
      <c r="B20" s="637" t="s">
        <v>55</v>
      </c>
      <c r="C20" s="638"/>
      <c r="D20" s="646"/>
      <c r="E20" s="646"/>
      <c r="F20" s="632"/>
      <c r="G20" s="632"/>
      <c r="H20" s="632"/>
      <c r="I20" s="633"/>
      <c r="BO20"/>
      <c r="BP20"/>
      <c r="BQ20"/>
      <c r="BR20"/>
      <c r="BS20"/>
    </row>
    <row r="21" spans="1:71" ht="18" customHeight="1">
      <c r="A21" s="144">
        <v>3</v>
      </c>
      <c r="B21" s="637" t="s">
        <v>55</v>
      </c>
      <c r="C21" s="638"/>
      <c r="D21" s="646"/>
      <c r="E21" s="646"/>
      <c r="F21" s="632"/>
      <c r="G21" s="632"/>
      <c r="H21" s="632"/>
      <c r="I21" s="633"/>
      <c r="BO21"/>
      <c r="BP21"/>
      <c r="BQ21"/>
      <c r="BR21"/>
      <c r="BS21"/>
    </row>
    <row r="22" spans="1:71" ht="18" customHeight="1">
      <c r="A22" s="144">
        <v>4</v>
      </c>
      <c r="B22" s="637" t="s">
        <v>55</v>
      </c>
      <c r="C22" s="638"/>
      <c r="D22" s="646"/>
      <c r="E22" s="646"/>
      <c r="F22" s="632"/>
      <c r="G22" s="632"/>
      <c r="H22" s="632"/>
      <c r="I22" s="633"/>
      <c r="BO22"/>
      <c r="BP22"/>
      <c r="BQ22"/>
      <c r="BR22"/>
      <c r="BS22"/>
    </row>
    <row r="23" spans="1:71" ht="15.75" customHeight="1" thickBot="1">
      <c r="A23" s="145"/>
      <c r="B23" s="647" t="s">
        <v>460</v>
      </c>
      <c r="C23" s="648"/>
      <c r="D23" s="656"/>
      <c r="E23" s="656"/>
      <c r="F23" s="644">
        <f>+SUM(F19:F22)</f>
        <v>0</v>
      </c>
      <c r="G23" s="645"/>
      <c r="H23" s="644">
        <f>+SUM(H19:H22)</f>
        <v>0</v>
      </c>
      <c r="I23" s="682"/>
      <c r="BS23"/>
    </row>
    <row r="24" spans="1:9" ht="6" customHeight="1" thickBot="1">
      <c r="A24" s="663"/>
      <c r="B24" s="663"/>
      <c r="C24" s="664"/>
      <c r="D24" s="664"/>
      <c r="E24" s="664"/>
      <c r="F24" s="664"/>
      <c r="G24" s="664"/>
      <c r="H24" s="664"/>
      <c r="I24" s="664"/>
    </row>
    <row r="25" spans="1:10" ht="18" customHeight="1">
      <c r="A25" s="127">
        <v>72</v>
      </c>
      <c r="B25" s="575" t="s">
        <v>461</v>
      </c>
      <c r="C25" s="607"/>
      <c r="D25" s="608">
        <f>+IF(AND(OR(OR(EXACT(1Př1!K8,"X"),EXACT(1Př1!K8,"x")),OR(EXACT(+2Př!D7,"X"),EXACT(+2Př!D7,"x"))),+(DAP2!E12+DAP2!E14)/(DAP2!E18+0.1)&gt;0.5),0,+F23*1117+H23*1117)</f>
        <v>0</v>
      </c>
      <c r="E25" s="609"/>
      <c r="F25" s="613"/>
      <c r="G25" s="570"/>
      <c r="H25" s="611"/>
      <c r="I25" s="612"/>
      <c r="J25" s="151" t="str">
        <f>+IF(AND(OR(OR(EXACT(1Př1!K8,"X"),EXACT(1Př1!K8,"x")),OR(EXACT(+2Př!D7,"X"),EXACT(+2Př!D7,"x"))),+(DAP2!E12+DAP2!E14)/(DAP2!E18+0.1)&gt;0.5),"Je potřeba zkoumat oprávněnost nároku na daňové zvýhodnění na děti vzhledem k § 35 ca zákona ( paušální výdaje versus odpočet )."," ")</f>
        <v> </v>
      </c>
    </row>
    <row r="26" spans="1:9" ht="24" customHeight="1">
      <c r="A26" s="22">
        <v>73</v>
      </c>
      <c r="B26" s="519" t="s">
        <v>416</v>
      </c>
      <c r="C26" s="616"/>
      <c r="D26" s="522">
        <f>+MIN(D25,E15)</f>
        <v>0</v>
      </c>
      <c r="E26" s="619"/>
      <c r="F26" s="620"/>
      <c r="G26" s="627"/>
      <c r="H26" s="628"/>
      <c r="I26" s="629"/>
    </row>
    <row r="27" spans="1:9" ht="18" customHeight="1" thickBot="1">
      <c r="A27" s="286">
        <v>74</v>
      </c>
      <c r="B27" s="617" t="s">
        <v>324</v>
      </c>
      <c r="C27" s="618"/>
      <c r="D27" s="559">
        <f>+E15-D26</f>
        <v>0</v>
      </c>
      <c r="E27" s="621"/>
      <c r="F27" s="622"/>
      <c r="G27" s="657"/>
      <c r="H27" s="658"/>
      <c r="I27" s="659"/>
    </row>
    <row r="28" spans="1:9" ht="6" customHeight="1" thickBot="1">
      <c r="A28" s="663"/>
      <c r="B28" s="663"/>
      <c r="C28" s="664"/>
      <c r="D28" s="664"/>
      <c r="E28" s="664"/>
      <c r="F28" s="664"/>
      <c r="G28" s="664"/>
      <c r="H28" s="664"/>
      <c r="I28" s="664"/>
    </row>
    <row r="29" spans="1:9" ht="18" customHeight="1">
      <c r="A29" s="127">
        <v>75</v>
      </c>
      <c r="B29" s="575" t="s">
        <v>325</v>
      </c>
      <c r="C29" s="607"/>
      <c r="D29" s="608">
        <f>IF(+D25-D26&lt;99,0,MIN(60300,+D25-D26))</f>
        <v>0</v>
      </c>
      <c r="E29" s="609"/>
      <c r="F29" s="613"/>
      <c r="G29" s="570"/>
      <c r="H29" s="611"/>
      <c r="I29" s="612"/>
    </row>
    <row r="30" spans="1:9" ht="24" customHeight="1">
      <c r="A30" s="22">
        <v>76</v>
      </c>
      <c r="B30" s="519" t="s">
        <v>153</v>
      </c>
      <c r="C30" s="616"/>
      <c r="D30" s="522">
        <v>0</v>
      </c>
      <c r="E30" s="619"/>
      <c r="F30" s="620"/>
      <c r="G30" s="627"/>
      <c r="H30" s="628"/>
      <c r="I30" s="629"/>
    </row>
    <row r="31" spans="1:9" ht="18" customHeight="1" thickBot="1">
      <c r="A31" s="23">
        <v>77</v>
      </c>
      <c r="B31" s="625" t="s">
        <v>326</v>
      </c>
      <c r="C31" s="626"/>
      <c r="D31" s="559">
        <f>+D29-D30</f>
        <v>0</v>
      </c>
      <c r="E31" s="621"/>
      <c r="F31" s="622"/>
      <c r="G31" s="660"/>
      <c r="H31" s="661"/>
      <c r="I31" s="662"/>
    </row>
    <row r="32" spans="1:9" ht="15.75" customHeight="1" thickBot="1">
      <c r="A32" s="623" t="s">
        <v>327</v>
      </c>
      <c r="B32" s="623"/>
      <c r="C32" s="624"/>
      <c r="D32" s="624"/>
      <c r="E32" s="624"/>
      <c r="F32" s="624"/>
      <c r="G32" s="624"/>
      <c r="H32" s="624"/>
      <c r="I32" s="624"/>
    </row>
    <row r="33" spans="1:9" ht="18" customHeight="1">
      <c r="A33" s="22">
        <v>78</v>
      </c>
      <c r="B33" s="683" t="s">
        <v>181</v>
      </c>
      <c r="C33" s="684"/>
      <c r="D33" s="608">
        <v>0</v>
      </c>
      <c r="E33" s="609"/>
      <c r="F33" s="613"/>
      <c r="G33" s="627"/>
      <c r="H33" s="628"/>
      <c r="I33" s="629"/>
    </row>
    <row r="34" spans="1:9" ht="24" customHeight="1">
      <c r="A34" s="22">
        <v>79</v>
      </c>
      <c r="B34" s="680" t="s">
        <v>182</v>
      </c>
      <c r="C34" s="681"/>
      <c r="D34" s="522">
        <v>0</v>
      </c>
      <c r="E34" s="619"/>
      <c r="F34" s="620"/>
      <c r="G34" s="627"/>
      <c r="H34" s="628"/>
      <c r="I34" s="629"/>
    </row>
    <row r="35" spans="1:9" ht="24" customHeight="1">
      <c r="A35" s="22">
        <v>80</v>
      </c>
      <c r="B35" s="680" t="s">
        <v>154</v>
      </c>
      <c r="C35" s="681"/>
      <c r="D35" s="522">
        <f>+D34-D33</f>
        <v>0</v>
      </c>
      <c r="E35" s="619"/>
      <c r="F35" s="620"/>
      <c r="G35" s="627"/>
      <c r="H35" s="628"/>
      <c r="I35" s="629"/>
    </row>
    <row r="36" spans="1:9" ht="24" customHeight="1">
      <c r="A36" s="22">
        <v>81</v>
      </c>
      <c r="B36" s="680" t="s">
        <v>205</v>
      </c>
      <c r="C36" s="681"/>
      <c r="D36" s="522">
        <v>0</v>
      </c>
      <c r="E36" s="619"/>
      <c r="F36" s="620"/>
      <c r="G36" s="627"/>
      <c r="H36" s="628"/>
      <c r="I36" s="629"/>
    </row>
    <row r="37" spans="1:9" ht="24" customHeight="1">
      <c r="A37" s="22">
        <v>82</v>
      </c>
      <c r="B37" s="680" t="s">
        <v>183</v>
      </c>
      <c r="C37" s="681"/>
      <c r="D37" s="522">
        <v>0</v>
      </c>
      <c r="E37" s="619"/>
      <c r="F37" s="620"/>
      <c r="G37" s="627"/>
      <c r="H37" s="628"/>
      <c r="I37" s="629"/>
    </row>
    <row r="38" spans="1:9" ht="24" customHeight="1" thickBot="1">
      <c r="A38" s="23">
        <v>83</v>
      </c>
      <c r="B38" s="614" t="s">
        <v>155</v>
      </c>
      <c r="C38" s="615"/>
      <c r="D38" s="559">
        <f>+D37-D36</f>
        <v>0</v>
      </c>
      <c r="E38" s="621"/>
      <c r="F38" s="622"/>
      <c r="G38" s="660"/>
      <c r="H38" s="661"/>
      <c r="I38" s="662"/>
    </row>
    <row r="39" spans="1:9" ht="15.75" customHeight="1" thickBot="1">
      <c r="A39" s="623" t="s">
        <v>328</v>
      </c>
      <c r="B39" s="623"/>
      <c r="C39" s="624"/>
      <c r="D39" s="624"/>
      <c r="E39" s="624"/>
      <c r="F39" s="624"/>
      <c r="G39" s="624"/>
      <c r="H39" s="624"/>
      <c r="I39" s="624"/>
    </row>
    <row r="40" spans="1:9" ht="18" customHeight="1">
      <c r="A40" s="125" t="s">
        <v>480</v>
      </c>
      <c r="B40" s="575" t="s">
        <v>481</v>
      </c>
      <c r="C40" s="607"/>
      <c r="D40" s="608">
        <f>ROUND(+D27*DAP2!E19,0)</f>
        <v>0</v>
      </c>
      <c r="E40" s="609"/>
      <c r="F40" s="610"/>
      <c r="G40" s="570"/>
      <c r="H40" s="611"/>
      <c r="I40" s="612"/>
    </row>
    <row r="41" spans="1:9" ht="24" customHeight="1">
      <c r="A41" s="125">
        <v>84</v>
      </c>
      <c r="B41" s="519" t="s">
        <v>156</v>
      </c>
      <c r="C41" s="616"/>
      <c r="D41" s="522">
        <v>0</v>
      </c>
      <c r="E41" s="619"/>
      <c r="F41" s="620"/>
      <c r="G41" s="627"/>
      <c r="H41" s="628"/>
      <c r="I41" s="629"/>
    </row>
    <row r="42" spans="1:9" ht="18" customHeight="1">
      <c r="A42" s="22">
        <v>85</v>
      </c>
      <c r="B42" s="580" t="s">
        <v>507</v>
      </c>
      <c r="C42" s="651"/>
      <c r="D42" s="522">
        <v>0</v>
      </c>
      <c r="E42" s="619"/>
      <c r="F42" s="620"/>
      <c r="G42" s="627"/>
      <c r="H42" s="628"/>
      <c r="I42" s="629"/>
    </row>
    <row r="43" spans="1:9" ht="18" customHeight="1">
      <c r="A43" s="22">
        <v>86</v>
      </c>
      <c r="B43" s="580" t="s">
        <v>17</v>
      </c>
      <c r="C43" s="651"/>
      <c r="D43" s="522">
        <v>0</v>
      </c>
      <c r="E43" s="619"/>
      <c r="F43" s="620"/>
      <c r="G43" s="627"/>
      <c r="H43" s="628"/>
      <c r="I43" s="629"/>
    </row>
    <row r="44" spans="1:9" ht="18" customHeight="1">
      <c r="A44" s="22">
        <v>87</v>
      </c>
      <c r="B44" s="580" t="s">
        <v>274</v>
      </c>
      <c r="C44" s="651"/>
      <c r="D44" s="522">
        <v>0</v>
      </c>
      <c r="E44" s="619"/>
      <c r="F44" s="620"/>
      <c r="G44" s="627"/>
      <c r="H44" s="628"/>
      <c r="I44" s="629"/>
    </row>
    <row r="45" spans="1:9" ht="18" customHeight="1">
      <c r="A45" s="22" t="s">
        <v>272</v>
      </c>
      <c r="B45" s="580" t="s">
        <v>273</v>
      </c>
      <c r="C45" s="651"/>
      <c r="D45" s="522">
        <v>0</v>
      </c>
      <c r="E45" s="619"/>
      <c r="F45" s="620"/>
      <c r="G45" s="627"/>
      <c r="H45" s="628"/>
      <c r="I45" s="629"/>
    </row>
    <row r="46" spans="1:9" ht="18" customHeight="1">
      <c r="A46" s="22">
        <v>88</v>
      </c>
      <c r="B46" s="580" t="s">
        <v>23</v>
      </c>
      <c r="C46" s="651"/>
      <c r="D46" s="522">
        <v>0</v>
      </c>
      <c r="E46" s="619"/>
      <c r="F46" s="620"/>
      <c r="G46" s="627"/>
      <c r="H46" s="628"/>
      <c r="I46" s="629"/>
    </row>
    <row r="47" spans="1:9" ht="18" customHeight="1">
      <c r="A47" s="22">
        <v>89</v>
      </c>
      <c r="B47" s="580" t="s">
        <v>417</v>
      </c>
      <c r="C47" s="651"/>
      <c r="D47" s="522">
        <v>0</v>
      </c>
      <c r="E47" s="619"/>
      <c r="F47" s="620"/>
      <c r="G47" s="627"/>
      <c r="H47" s="628"/>
      <c r="I47" s="629"/>
    </row>
    <row r="48" spans="1:9" ht="18" customHeight="1">
      <c r="A48" s="22">
        <v>90</v>
      </c>
      <c r="B48" s="580" t="s">
        <v>482</v>
      </c>
      <c r="C48" s="651"/>
      <c r="D48" s="522">
        <v>0</v>
      </c>
      <c r="E48" s="619"/>
      <c r="F48" s="620"/>
      <c r="G48" s="627"/>
      <c r="H48" s="628"/>
      <c r="I48" s="629"/>
    </row>
    <row r="49" spans="1:9" ht="24" customHeight="1" thickBot="1">
      <c r="A49" s="22">
        <v>91</v>
      </c>
      <c r="B49" s="614" t="s">
        <v>483</v>
      </c>
      <c r="C49" s="615"/>
      <c r="D49" s="588">
        <f>+D27-D31-SUM(D40:E48)</f>
        <v>0</v>
      </c>
      <c r="E49" s="650"/>
      <c r="F49" s="533"/>
      <c r="G49" s="627"/>
      <c r="H49" s="628"/>
      <c r="I49" s="629"/>
    </row>
    <row r="50" spans="1:9" ht="12.75">
      <c r="A50" s="505">
        <v>3</v>
      </c>
      <c r="B50" s="505"/>
      <c r="C50" s="505"/>
      <c r="D50" s="505"/>
      <c r="E50" s="505"/>
      <c r="F50" s="505"/>
      <c r="G50" s="505"/>
      <c r="H50" s="505"/>
      <c r="I50" s="505"/>
    </row>
    <row r="51" spans="1:9" ht="12.75">
      <c r="A51" s="83"/>
      <c r="B51" s="83"/>
      <c r="C51" s="83"/>
      <c r="D51" s="83"/>
      <c r="E51" s="83"/>
      <c r="F51" s="83"/>
      <c r="G51" s="83"/>
      <c r="H51" s="83"/>
      <c r="I51" s="83"/>
    </row>
    <row r="52" spans="1:9" ht="12.75">
      <c r="A52" s="83"/>
      <c r="B52" s="83"/>
      <c r="C52" s="83"/>
      <c r="D52" s="83"/>
      <c r="E52" s="83"/>
      <c r="F52" s="83"/>
      <c r="G52" s="83"/>
      <c r="H52" s="83"/>
      <c r="I52" s="83"/>
    </row>
    <row r="53" spans="1:9" ht="12.75">
      <c r="A53" s="83"/>
      <c r="B53" s="83"/>
      <c r="C53" s="83"/>
      <c r="D53" s="83"/>
      <c r="E53" s="83"/>
      <c r="F53" s="83"/>
      <c r="G53" s="83"/>
      <c r="H53" s="83"/>
      <c r="I53" s="83"/>
    </row>
    <row r="54" spans="1:9" ht="12.75">
      <c r="A54" s="83"/>
      <c r="B54" s="83"/>
      <c r="C54" s="83"/>
      <c r="D54" s="83"/>
      <c r="E54" s="83"/>
      <c r="F54" s="83"/>
      <c r="G54" s="83"/>
      <c r="H54" s="83"/>
      <c r="I54" s="83"/>
    </row>
    <row r="55" spans="1:9" ht="12.75">
      <c r="A55" s="83"/>
      <c r="B55" s="83"/>
      <c r="C55" s="83"/>
      <c r="D55" s="83"/>
      <c r="E55" s="83"/>
      <c r="F55" s="83"/>
      <c r="G55" s="83"/>
      <c r="H55" s="83"/>
      <c r="I55" s="83"/>
    </row>
    <row r="56" spans="1:9" ht="12.75">
      <c r="A56" s="83"/>
      <c r="B56" s="83"/>
      <c r="C56" s="83"/>
      <c r="D56" s="83"/>
      <c r="E56" s="83"/>
      <c r="F56" s="83"/>
      <c r="G56" s="83"/>
      <c r="H56" s="83"/>
      <c r="I56" s="83"/>
    </row>
    <row r="57" spans="1:9" ht="12.75">
      <c r="A57" s="83"/>
      <c r="B57" s="83"/>
      <c r="C57" s="83"/>
      <c r="D57" s="83"/>
      <c r="E57" s="83"/>
      <c r="F57" s="83"/>
      <c r="G57" s="83"/>
      <c r="H57" s="83"/>
      <c r="I57" s="83"/>
    </row>
    <row r="58" spans="1:9" ht="12.75">
      <c r="A58" s="83"/>
      <c r="B58" s="83"/>
      <c r="C58" s="83"/>
      <c r="D58" s="83"/>
      <c r="E58" s="83"/>
      <c r="F58" s="83"/>
      <c r="G58" s="83"/>
      <c r="H58" s="83"/>
      <c r="I58" s="83"/>
    </row>
    <row r="59" spans="1:9" ht="12.75">
      <c r="A59" s="83"/>
      <c r="B59" s="83"/>
      <c r="C59" s="83"/>
      <c r="D59" s="83"/>
      <c r="E59" s="83"/>
      <c r="F59" s="83"/>
      <c r="G59" s="83"/>
      <c r="H59" s="83"/>
      <c r="I59" s="83"/>
    </row>
    <row r="60" spans="1:9" ht="12.75">
      <c r="A60" s="83"/>
      <c r="B60" s="83"/>
      <c r="C60" s="83"/>
      <c r="D60" s="83"/>
      <c r="E60" s="83"/>
      <c r="F60" s="83"/>
      <c r="G60" s="83"/>
      <c r="H60" s="83"/>
      <c r="I60" s="83"/>
    </row>
    <row r="61" spans="1:9" ht="12.75">
      <c r="A61" s="83"/>
      <c r="B61" s="83"/>
      <c r="C61" s="83"/>
      <c r="D61" s="83"/>
      <c r="E61" s="83"/>
      <c r="F61" s="83"/>
      <c r="G61" s="83"/>
      <c r="H61" s="83"/>
      <c r="I61" s="83"/>
    </row>
    <row r="62" spans="1:9" ht="12.75">
      <c r="A62" s="83"/>
      <c r="B62" s="83"/>
      <c r="C62" s="83"/>
      <c r="D62" s="83"/>
      <c r="E62" s="83"/>
      <c r="F62" s="83"/>
      <c r="G62" s="83"/>
      <c r="H62" s="83"/>
      <c r="I62" s="83"/>
    </row>
    <row r="63" spans="1:9" ht="12.75">
      <c r="A63" s="83"/>
      <c r="B63" s="83"/>
      <c r="C63" s="83"/>
      <c r="D63" s="83"/>
      <c r="E63" s="83"/>
      <c r="F63" s="83"/>
      <c r="G63" s="83"/>
      <c r="H63" s="83"/>
      <c r="I63" s="83"/>
    </row>
    <row r="64" spans="1:9" ht="12.75">
      <c r="A64" s="83"/>
      <c r="B64" s="83"/>
      <c r="C64" s="83"/>
      <c r="D64" s="83"/>
      <c r="E64" s="83"/>
      <c r="F64" s="83"/>
      <c r="G64" s="83"/>
      <c r="H64" s="83"/>
      <c r="I64" s="83"/>
    </row>
    <row r="65" spans="1:9" ht="12.75">
      <c r="A65" s="83"/>
      <c r="B65" s="83"/>
      <c r="C65" s="83"/>
      <c r="D65" s="83"/>
      <c r="E65" s="83"/>
      <c r="F65" s="83"/>
      <c r="G65" s="83"/>
      <c r="H65" s="83"/>
      <c r="I65" s="83"/>
    </row>
    <row r="66" spans="1:9" ht="12.75">
      <c r="A66" s="83"/>
      <c r="B66" s="83"/>
      <c r="C66" s="83"/>
      <c r="D66" s="83"/>
      <c r="E66" s="83"/>
      <c r="F66" s="83"/>
      <c r="G66" s="83"/>
      <c r="H66" s="83"/>
      <c r="I66" s="83"/>
    </row>
    <row r="67" spans="1:9" ht="12.75">
      <c r="A67" s="83"/>
      <c r="B67" s="83"/>
      <c r="C67" s="83"/>
      <c r="D67" s="83"/>
      <c r="E67" s="83"/>
      <c r="F67" s="83"/>
      <c r="G67" s="83"/>
      <c r="H67" s="83"/>
      <c r="I67" s="83"/>
    </row>
    <row r="68" spans="1:9" ht="12.75">
      <c r="A68" s="83"/>
      <c r="B68" s="83"/>
      <c r="C68" s="83"/>
      <c r="D68" s="83"/>
      <c r="E68" s="83"/>
      <c r="F68" s="83"/>
      <c r="G68" s="83"/>
      <c r="H68" s="83"/>
      <c r="I68" s="83"/>
    </row>
    <row r="69" spans="1:9" ht="12.75">
      <c r="A69" s="83"/>
      <c r="B69" s="83"/>
      <c r="C69" s="83"/>
      <c r="D69" s="83"/>
      <c r="E69" s="83"/>
      <c r="F69" s="83"/>
      <c r="G69" s="83"/>
      <c r="H69" s="83"/>
      <c r="I69" s="83"/>
    </row>
    <row r="70" spans="1:9" ht="12.75">
      <c r="A70" s="83"/>
      <c r="B70" s="83"/>
      <c r="C70" s="83"/>
      <c r="D70" s="83"/>
      <c r="E70" s="83"/>
      <c r="F70" s="83"/>
      <c r="G70" s="83"/>
      <c r="H70" s="83"/>
      <c r="I70" s="83"/>
    </row>
    <row r="71" spans="1:9" ht="12.75">
      <c r="A71" s="83"/>
      <c r="B71" s="83"/>
      <c r="C71" s="83"/>
      <c r="D71" s="83"/>
      <c r="E71" s="83"/>
      <c r="F71" s="83"/>
      <c r="G71" s="83"/>
      <c r="H71" s="83"/>
      <c r="I71" s="83"/>
    </row>
    <row r="72" spans="1:9" ht="12.75">
      <c r="A72" s="83"/>
      <c r="B72" s="83"/>
      <c r="C72" s="83"/>
      <c r="D72" s="83"/>
      <c r="E72" s="83"/>
      <c r="F72" s="83"/>
      <c r="G72" s="83"/>
      <c r="H72" s="83"/>
      <c r="I72" s="83"/>
    </row>
    <row r="73" spans="1:9" ht="12.75">
      <c r="A73" s="83"/>
      <c r="B73" s="83"/>
      <c r="C73" s="83"/>
      <c r="D73" s="83"/>
      <c r="E73" s="83"/>
      <c r="F73" s="83"/>
      <c r="G73" s="83"/>
      <c r="H73" s="83"/>
      <c r="I73" s="83"/>
    </row>
    <row r="74" spans="1:9" ht="12.75">
      <c r="A74" s="83"/>
      <c r="B74" s="83"/>
      <c r="C74" s="83"/>
      <c r="D74" s="83"/>
      <c r="E74" s="83"/>
      <c r="F74" s="83"/>
      <c r="G74" s="83"/>
      <c r="H74" s="83"/>
      <c r="I74" s="83"/>
    </row>
    <row r="75" spans="1:9" ht="12.75">
      <c r="A75" s="83"/>
      <c r="B75" s="83"/>
      <c r="C75" s="83"/>
      <c r="D75" s="83"/>
      <c r="E75" s="83"/>
      <c r="F75" s="83"/>
      <c r="G75" s="83"/>
      <c r="H75" s="83"/>
      <c r="I75" s="83"/>
    </row>
    <row r="76" spans="1:9" ht="12.75">
      <c r="A76" s="83"/>
      <c r="B76" s="83"/>
      <c r="C76" s="83"/>
      <c r="D76" s="83"/>
      <c r="E76" s="83"/>
      <c r="F76" s="83"/>
      <c r="G76" s="83"/>
      <c r="H76" s="83"/>
      <c r="I76" s="83"/>
    </row>
    <row r="77" spans="1:9" ht="12.75">
      <c r="A77" s="83"/>
      <c r="B77" s="83"/>
      <c r="C77" s="83"/>
      <c r="D77" s="83"/>
      <c r="E77" s="83"/>
      <c r="F77" s="83"/>
      <c r="G77" s="83"/>
      <c r="H77" s="83"/>
      <c r="I77" s="83"/>
    </row>
    <row r="78" spans="1:9" ht="12.75">
      <c r="A78" s="83"/>
      <c r="B78" s="83"/>
      <c r="C78" s="83"/>
      <c r="D78" s="83"/>
      <c r="E78" s="83"/>
      <c r="F78" s="83"/>
      <c r="G78" s="83"/>
      <c r="H78" s="83"/>
      <c r="I78" s="83"/>
    </row>
    <row r="79" spans="1:9" ht="12.75">
      <c r="A79" s="83"/>
      <c r="B79" s="83"/>
      <c r="C79" s="83"/>
      <c r="D79" s="83"/>
      <c r="E79" s="83"/>
      <c r="F79" s="83"/>
      <c r="G79" s="83"/>
      <c r="H79" s="83"/>
      <c r="I79" s="83"/>
    </row>
    <row r="80" spans="1:9" ht="12.75">
      <c r="A80" s="83"/>
      <c r="B80" s="83"/>
      <c r="C80" s="83"/>
      <c r="D80" s="83"/>
      <c r="E80" s="83"/>
      <c r="F80" s="83"/>
      <c r="G80" s="83"/>
      <c r="H80" s="83"/>
      <c r="I80" s="83"/>
    </row>
    <row r="81" spans="1:9" ht="12.75">
      <c r="A81" s="83"/>
      <c r="B81" s="83"/>
      <c r="C81" s="83"/>
      <c r="D81" s="83"/>
      <c r="E81" s="83"/>
      <c r="F81" s="83"/>
      <c r="G81" s="83"/>
      <c r="H81" s="83"/>
      <c r="I81" s="83"/>
    </row>
    <row r="82" spans="1:9" ht="12.75">
      <c r="A82" s="83"/>
      <c r="B82" s="83"/>
      <c r="C82" s="83"/>
      <c r="D82" s="83"/>
      <c r="E82" s="83"/>
      <c r="F82" s="83"/>
      <c r="G82" s="83"/>
      <c r="H82" s="83"/>
      <c r="I82" s="83"/>
    </row>
    <row r="83" spans="1:9" ht="12.75">
      <c r="A83" s="83"/>
      <c r="B83" s="83"/>
      <c r="C83" s="83"/>
      <c r="D83" s="83"/>
      <c r="E83" s="83"/>
      <c r="F83" s="83"/>
      <c r="G83" s="83"/>
      <c r="H83" s="83"/>
      <c r="I83" s="83"/>
    </row>
    <row r="84" spans="1:9" ht="12.75">
      <c r="A84" s="83"/>
      <c r="B84" s="83"/>
      <c r="C84" s="83"/>
      <c r="D84" s="83"/>
      <c r="E84" s="83"/>
      <c r="F84" s="83"/>
      <c r="G84" s="83"/>
      <c r="H84" s="83"/>
      <c r="I84" s="83"/>
    </row>
    <row r="85" spans="1:9" ht="12.75">
      <c r="A85" s="83"/>
      <c r="B85" s="83"/>
      <c r="C85" s="83"/>
      <c r="D85" s="83"/>
      <c r="E85" s="83"/>
      <c r="F85" s="83"/>
      <c r="G85" s="83"/>
      <c r="H85" s="83"/>
      <c r="I85" s="83"/>
    </row>
    <row r="86" spans="1:9" ht="12.75">
      <c r="A86" s="83"/>
      <c r="B86" s="83"/>
      <c r="C86" s="83"/>
      <c r="D86" s="83"/>
      <c r="E86" s="83"/>
      <c r="F86" s="83"/>
      <c r="G86" s="83"/>
      <c r="H86" s="83"/>
      <c r="I86" s="83"/>
    </row>
    <row r="87" spans="1:9" ht="12.75">
      <c r="A87" s="83"/>
      <c r="B87" s="83"/>
      <c r="C87" s="83"/>
      <c r="D87" s="83"/>
      <c r="E87" s="83"/>
      <c r="F87" s="83"/>
      <c r="G87" s="83"/>
      <c r="H87" s="83"/>
      <c r="I87" s="83"/>
    </row>
    <row r="88" spans="1:9" ht="12.75">
      <c r="A88" s="83"/>
      <c r="B88" s="83"/>
      <c r="C88" s="83"/>
      <c r="D88" s="83"/>
      <c r="E88" s="83"/>
      <c r="F88" s="83"/>
      <c r="G88" s="83"/>
      <c r="H88" s="83"/>
      <c r="I88" s="83"/>
    </row>
    <row r="89" spans="1:9" ht="12.75">
      <c r="A89" s="83"/>
      <c r="B89" s="83"/>
      <c r="C89" s="83"/>
      <c r="D89" s="83"/>
      <c r="E89" s="83"/>
      <c r="F89" s="83"/>
      <c r="G89" s="83"/>
      <c r="H89" s="83"/>
      <c r="I89" s="83"/>
    </row>
    <row r="90" spans="1:9" ht="12.75">
      <c r="A90" s="83"/>
      <c r="B90" s="83"/>
      <c r="C90" s="83"/>
      <c r="D90" s="83"/>
      <c r="E90" s="83"/>
      <c r="F90" s="83"/>
      <c r="G90" s="83"/>
      <c r="H90" s="83"/>
      <c r="I90" s="83"/>
    </row>
    <row r="91" spans="1:9" ht="12.75">
      <c r="A91" s="83"/>
      <c r="B91" s="83"/>
      <c r="C91" s="83"/>
      <c r="D91" s="83"/>
      <c r="E91" s="83"/>
      <c r="F91" s="83"/>
      <c r="G91" s="83"/>
      <c r="H91" s="83"/>
      <c r="I91" s="83"/>
    </row>
    <row r="92" spans="1:9" ht="12.75">
      <c r="A92" s="83"/>
      <c r="B92" s="83"/>
      <c r="C92" s="83"/>
      <c r="D92" s="83"/>
      <c r="E92" s="83"/>
      <c r="F92" s="83"/>
      <c r="G92" s="83"/>
      <c r="H92" s="83"/>
      <c r="I92" s="83"/>
    </row>
    <row r="93" spans="1:9" ht="12.75">
      <c r="A93" s="83"/>
      <c r="B93" s="83"/>
      <c r="C93" s="83"/>
      <c r="D93" s="83"/>
      <c r="E93" s="83"/>
      <c r="F93" s="83"/>
      <c r="G93" s="83"/>
      <c r="H93" s="83"/>
      <c r="I93" s="83"/>
    </row>
    <row r="94" spans="1:9" ht="12.75">
      <c r="A94" s="83"/>
      <c r="B94" s="83"/>
      <c r="C94" s="83"/>
      <c r="D94" s="83"/>
      <c r="E94" s="83"/>
      <c r="F94" s="83"/>
      <c r="G94" s="83"/>
      <c r="H94" s="83"/>
      <c r="I94" s="83"/>
    </row>
    <row r="95" spans="1:9" ht="12.75">
      <c r="A95" s="83"/>
      <c r="B95" s="83"/>
      <c r="C95" s="83"/>
      <c r="D95" s="83"/>
      <c r="E95" s="83"/>
      <c r="F95" s="83"/>
      <c r="G95" s="83"/>
      <c r="H95" s="83"/>
      <c r="I95" s="83"/>
    </row>
    <row r="96" spans="1:9" ht="12.75">
      <c r="A96" s="83"/>
      <c r="B96" s="83"/>
      <c r="C96" s="83"/>
      <c r="D96" s="83"/>
      <c r="E96" s="83"/>
      <c r="F96" s="83"/>
      <c r="G96" s="83"/>
      <c r="H96" s="83"/>
      <c r="I96" s="83"/>
    </row>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row r="202" s="83" customFormat="1" ht="12.75"/>
    <row r="203" s="83" customFormat="1" ht="12.75"/>
    <row r="204" s="83" customFormat="1" ht="12.75"/>
    <row r="205" s="83" customFormat="1" ht="12.75"/>
    <row r="206" s="83" customFormat="1" ht="12.75"/>
    <row r="207" s="83" customFormat="1" ht="12.75"/>
    <row r="208" s="83" customFormat="1" ht="12.75"/>
    <row r="209" s="83" customFormat="1" ht="12.75"/>
    <row r="210" s="83" customFormat="1" ht="12.75"/>
    <row r="211" s="83" customFormat="1" ht="12.75"/>
    <row r="212" s="83" customFormat="1" ht="12.75"/>
    <row r="213" s="83" customFormat="1" ht="12.75"/>
    <row r="214" s="83" customFormat="1" ht="12.75"/>
    <row r="215" s="83" customFormat="1" ht="12.75"/>
    <row r="216" s="83" customFormat="1" ht="12.75"/>
    <row r="217" s="83" customFormat="1" ht="12.75"/>
    <row r="218" s="83" customFormat="1" ht="12.75"/>
    <row r="219" s="83" customFormat="1" ht="12.75"/>
    <row r="220" s="83" customFormat="1" ht="12.75"/>
    <row r="221" s="83" customFormat="1" ht="12.75"/>
    <row r="222" s="83" customFormat="1" ht="12.75"/>
    <row r="223" s="83" customFormat="1" ht="12.75"/>
    <row r="224" s="83" customFormat="1" ht="12.75"/>
    <row r="225" s="83" customFormat="1" ht="12.75"/>
    <row r="226" s="83" customFormat="1" ht="12.75"/>
    <row r="227" s="83" customFormat="1" ht="12.75"/>
    <row r="228" s="83" customFormat="1" ht="12.75"/>
    <row r="229" s="83" customFormat="1" ht="12.75"/>
    <row r="230" s="83" customFormat="1" ht="12.75"/>
    <row r="231" s="83" customFormat="1" ht="12.75"/>
    <row r="232" s="83" customFormat="1" ht="12.75"/>
    <row r="233" s="83" customFormat="1" ht="12.75"/>
    <row r="234" s="83" customFormat="1" ht="12.75"/>
    <row r="235" s="83" customFormat="1" ht="12.75"/>
    <row r="236" s="83" customFormat="1" ht="12.75"/>
    <row r="237" s="83" customFormat="1" ht="12.75"/>
    <row r="238" s="83" customFormat="1" ht="12.75"/>
    <row r="239" s="83" customFormat="1" ht="12.75"/>
    <row r="240" s="83" customFormat="1" ht="12.75"/>
    <row r="241" s="83" customFormat="1" ht="12.75"/>
    <row r="242" s="83" customFormat="1" ht="12.75"/>
    <row r="243" s="83" customFormat="1" ht="12.75"/>
    <row r="244" s="83" customFormat="1" ht="12.75"/>
    <row r="245" s="83" customFormat="1" ht="12.75"/>
    <row r="246" s="83" customFormat="1" ht="12.75"/>
    <row r="247" s="83" customFormat="1" ht="12.75"/>
    <row r="248" s="83" customFormat="1" ht="12.75"/>
    <row r="249" s="83" customFormat="1" ht="12.75"/>
    <row r="250" s="83" customFormat="1" ht="12.75"/>
    <row r="251" s="83" customFormat="1" ht="12.75"/>
    <row r="252" s="83" customFormat="1" ht="12.75"/>
    <row r="253" s="83" customFormat="1" ht="12.75"/>
    <row r="254" s="83" customFormat="1" ht="12.75"/>
    <row r="255" s="83" customFormat="1" ht="12.75"/>
    <row r="256" s="83" customFormat="1" ht="12.75"/>
    <row r="257" s="83" customFormat="1" ht="12.75"/>
    <row r="258" s="83" customFormat="1" ht="12.75"/>
    <row r="259" s="83" customFormat="1" ht="12.75"/>
    <row r="260" s="83" customFormat="1" ht="12.75"/>
    <row r="261" s="83" customFormat="1" ht="12.75"/>
    <row r="262" s="83" customFormat="1" ht="12.75"/>
    <row r="263" s="83" customFormat="1" ht="12.75"/>
    <row r="264" s="83" customFormat="1" ht="12.75"/>
    <row r="265" s="83" customFormat="1" ht="12.75"/>
    <row r="266" s="83" customFormat="1" ht="12.75"/>
    <row r="267" s="83" customFormat="1" ht="12.75"/>
    <row r="268" s="83" customFormat="1" ht="12.75"/>
    <row r="269" s="83" customFormat="1" ht="12.75"/>
    <row r="270" s="83" customFormat="1" ht="12.75"/>
    <row r="271" s="83" customFormat="1" ht="12.75"/>
    <row r="272" s="83" customFormat="1" ht="12.75"/>
    <row r="273" s="83" customFormat="1" ht="12.75"/>
    <row r="274" s="83" customFormat="1" ht="12.75"/>
    <row r="275" s="83" customFormat="1" ht="12.75"/>
    <row r="276" s="83" customFormat="1" ht="12.75"/>
    <row r="277" s="83" customFormat="1" ht="12.75"/>
    <row r="278" s="83" customFormat="1" ht="12.75"/>
    <row r="279" s="83" customFormat="1" ht="12.75"/>
    <row r="280" s="83" customFormat="1" ht="12.75"/>
    <row r="281" s="83" customFormat="1" ht="12.75"/>
    <row r="282" s="83" customFormat="1" ht="12.75"/>
    <row r="283" s="83" customFormat="1" ht="12.75"/>
    <row r="284" s="83" customFormat="1" ht="12.75"/>
    <row r="285" s="83" customFormat="1" ht="12.75"/>
    <row r="286" s="83" customFormat="1" ht="12.75"/>
    <row r="287" s="83" customFormat="1" ht="12.75"/>
    <row r="288" s="83" customFormat="1" ht="12.75"/>
    <row r="289" s="83" customFormat="1" ht="12.75"/>
    <row r="290" s="83" customFormat="1" ht="12.75"/>
    <row r="291" s="83" customFormat="1" ht="12.75"/>
    <row r="292" s="83" customFormat="1" ht="12.75"/>
    <row r="293" s="83" customFormat="1" ht="12.75"/>
    <row r="294" s="83" customFormat="1" ht="12.75"/>
    <row r="295" s="83" customFormat="1" ht="12.75"/>
    <row r="296" s="83" customFormat="1" ht="12.75"/>
    <row r="297" s="83" customFormat="1" ht="12.75"/>
    <row r="298" s="83" customFormat="1" ht="12.75"/>
    <row r="299" s="83" customFormat="1" ht="12.75"/>
    <row r="300" s="83" customFormat="1" ht="12.75"/>
    <row r="301" s="83" customFormat="1" ht="12.75"/>
    <row r="302" s="83" customFormat="1" ht="12.75"/>
    <row r="303" s="83" customFormat="1" ht="12.75"/>
    <row r="304" s="83" customFormat="1" ht="12.75"/>
    <row r="305" s="83" customFormat="1" ht="12.75"/>
    <row r="306" s="83" customFormat="1" ht="12.75"/>
    <row r="307" s="83" customFormat="1" ht="12.75"/>
    <row r="308" s="83" customFormat="1" ht="12.75"/>
    <row r="309" s="83" customFormat="1" ht="12.75"/>
    <row r="310" s="83" customFormat="1" ht="12.75"/>
    <row r="311" s="83" customFormat="1" ht="12.75"/>
    <row r="312" s="83" customFormat="1" ht="12.75"/>
    <row r="313" s="83" customFormat="1" ht="12.75"/>
    <row r="314" s="83" customFormat="1" ht="12.75"/>
    <row r="315" s="83" customFormat="1" ht="12.75"/>
    <row r="316" s="83" customFormat="1" ht="12.75"/>
    <row r="317" s="83" customFormat="1" ht="12.75"/>
    <row r="318" s="83" customFormat="1" ht="12.75"/>
    <row r="319" s="83" customFormat="1" ht="12.75"/>
    <row r="320" s="83" customFormat="1" ht="12.75"/>
    <row r="321" s="83" customFormat="1" ht="12.75"/>
    <row r="322" s="83" customFormat="1" ht="12.75"/>
    <row r="323" s="83" customFormat="1" ht="12.75"/>
    <row r="324" s="83" customFormat="1" ht="12.75"/>
    <row r="325" s="83" customFormat="1" ht="12.75"/>
    <row r="326" s="83" customFormat="1" ht="12.75"/>
    <row r="327" s="83" customFormat="1" ht="12.75"/>
    <row r="328" s="83" customFormat="1" ht="12.75"/>
    <row r="329" s="83" customFormat="1" ht="12.75"/>
    <row r="330" s="83" customFormat="1" ht="12.75"/>
    <row r="331" s="83" customFormat="1" ht="12.75"/>
    <row r="332" s="83" customFormat="1" ht="12.75"/>
    <row r="333" s="83" customFormat="1" ht="12.75"/>
    <row r="334" s="83" customFormat="1" ht="12.75"/>
    <row r="335" s="83" customFormat="1" ht="12.75"/>
    <row r="336" s="83" customFormat="1" ht="12.75"/>
    <row r="337" s="83" customFormat="1" ht="12.75"/>
    <row r="338" s="83" customFormat="1" ht="12.75"/>
    <row r="339" s="83" customFormat="1" ht="12.75"/>
    <row r="340" s="83" customFormat="1" ht="12.75"/>
    <row r="341" s="83" customFormat="1" ht="12.75"/>
    <row r="342" s="83" customFormat="1" ht="12.75"/>
    <row r="343" s="83" customFormat="1" ht="12.75"/>
    <row r="344" s="83" customFormat="1" ht="12.75"/>
    <row r="345" s="83" customFormat="1" ht="12.75"/>
    <row r="346" s="83" customFormat="1" ht="12.75"/>
    <row r="347" s="83" customFormat="1" ht="12.75"/>
    <row r="348" s="83" customFormat="1" ht="12.75"/>
    <row r="349" s="83" customFormat="1" ht="12.75"/>
    <row r="350" s="83" customFormat="1" ht="12.75"/>
    <row r="351" s="83" customFormat="1" ht="12.75"/>
    <row r="352" s="83" customFormat="1" ht="12.75"/>
    <row r="353" s="83" customFormat="1" ht="12.75"/>
    <row r="354" s="83" customFormat="1" ht="12.75"/>
    <row r="355" s="83" customFormat="1" ht="12.75"/>
    <row r="356" s="83" customFormat="1" ht="12.75"/>
    <row r="357" s="83" customFormat="1" ht="12.75"/>
    <row r="358" s="83" customFormat="1" ht="12.75"/>
    <row r="359" s="83" customFormat="1" ht="12.75"/>
    <row r="360" s="83" customFormat="1" ht="12.75"/>
    <row r="361" s="83" customFormat="1" ht="12.75"/>
    <row r="362" s="83" customFormat="1" ht="12.75"/>
    <row r="363" s="83" customFormat="1" ht="12.75"/>
    <row r="364" s="83" customFormat="1" ht="12.75"/>
    <row r="365" s="83" customFormat="1" ht="12.75"/>
    <row r="366" s="83" customFormat="1" ht="12.75"/>
    <row r="367" s="83" customFormat="1" ht="12.75"/>
    <row r="368" s="83" customFormat="1" ht="12.75"/>
    <row r="369" s="83" customFormat="1" ht="12.75"/>
    <row r="370" s="83" customFormat="1" ht="12.75"/>
    <row r="371" s="83" customFormat="1" ht="12.75"/>
    <row r="372" s="83" customFormat="1" ht="12.75"/>
    <row r="373" s="83" customFormat="1" ht="12.75"/>
    <row r="374" s="83" customFormat="1" ht="12.75"/>
    <row r="375" s="83" customFormat="1" ht="12.75"/>
    <row r="376" s="83" customFormat="1" ht="12.75"/>
    <row r="377" s="83" customFormat="1" ht="12.75"/>
    <row r="378" s="83" customFormat="1" ht="12.75"/>
    <row r="379" s="83" customFormat="1" ht="12.75"/>
    <row r="380" s="83" customFormat="1" ht="12.75"/>
    <row r="381" s="83" customFormat="1" ht="12.75"/>
    <row r="382" s="83" customFormat="1" ht="12.75"/>
    <row r="383" s="83" customFormat="1" ht="12.75"/>
    <row r="384" s="83" customFormat="1" ht="12.75"/>
    <row r="385" s="83" customFormat="1" ht="12.75"/>
    <row r="386" s="83" customFormat="1" ht="12.75"/>
    <row r="387" s="83" customFormat="1" ht="12.75"/>
    <row r="388" s="83" customFormat="1" ht="12.75"/>
    <row r="389" s="83" customFormat="1" ht="12.75"/>
    <row r="390" s="83" customFormat="1" ht="12.75"/>
    <row r="391" s="83" customFormat="1" ht="12.75"/>
    <row r="392" s="83" customFormat="1" ht="12.75"/>
    <row r="393" s="83" customFormat="1" ht="12.75"/>
    <row r="394" s="83" customFormat="1" ht="12.75"/>
    <row r="395" s="83" customFormat="1" ht="12.75"/>
    <row r="396" s="83" customFormat="1" ht="12.75"/>
    <row r="397" s="83" customFormat="1" ht="12.75"/>
    <row r="398" s="83" customFormat="1" ht="12.75"/>
    <row r="399" s="83" customFormat="1" ht="12.75"/>
    <row r="400" s="83" customFormat="1" ht="12.75"/>
    <row r="401" s="83" customFormat="1" ht="12.75"/>
    <row r="402" s="83" customFormat="1" ht="12.75"/>
    <row r="403" s="83" customFormat="1" ht="12.75"/>
    <row r="404" s="83" customFormat="1" ht="12.75"/>
    <row r="405" s="83" customFormat="1" ht="12.75"/>
    <row r="406" s="83" customFormat="1" ht="12.75"/>
    <row r="407" s="83" customFormat="1" ht="12.75"/>
    <row r="408" s="83" customFormat="1" ht="12.75"/>
    <row r="409" s="83" customFormat="1" ht="12.75"/>
    <row r="410" s="83" customFormat="1" ht="12.75"/>
    <row r="411" s="83" customFormat="1" ht="12.75"/>
    <row r="412" s="83" customFormat="1" ht="12.75"/>
    <row r="413" s="83" customFormat="1" ht="12.75"/>
    <row r="414" s="83" customFormat="1" ht="12.75"/>
    <row r="415" s="83" customFormat="1" ht="12.75"/>
    <row r="416" s="83" customFormat="1" ht="12.75"/>
    <row r="417" s="83" customFormat="1" ht="12.75"/>
    <row r="418" s="83" customFormat="1" ht="12.75"/>
    <row r="419" s="83" customFormat="1" ht="12.75"/>
    <row r="420" s="83" customFormat="1" ht="12.75"/>
    <row r="421" s="83" customFormat="1" ht="12.75"/>
    <row r="422" s="83" customFormat="1" ht="12.75"/>
    <row r="423" s="83" customFormat="1" ht="12.75"/>
    <row r="424" s="83" customFormat="1" ht="12.75"/>
    <row r="425" s="83" customFormat="1" ht="12.75"/>
    <row r="426" s="83" customFormat="1" ht="12.75"/>
    <row r="427" s="83" customFormat="1" ht="12.75"/>
    <row r="428" s="83" customFormat="1" ht="12.75"/>
    <row r="429" s="83" customFormat="1" ht="12.75"/>
    <row r="430" s="83" customFormat="1" ht="12.75"/>
    <row r="431" s="83" customFormat="1" ht="12.75"/>
    <row r="432" s="83" customFormat="1" ht="12.75"/>
    <row r="433" s="83" customFormat="1" ht="12.75"/>
    <row r="434" s="83" customFormat="1" ht="12.75"/>
    <row r="435" s="83" customFormat="1" ht="12.75"/>
    <row r="436" s="83" customFormat="1" ht="12.75"/>
    <row r="437" s="83" customFormat="1" ht="12.75"/>
    <row r="438" s="83" customFormat="1" ht="12.75"/>
    <row r="439" s="83" customFormat="1" ht="12.75"/>
    <row r="440" s="83" customFormat="1" ht="12.75"/>
    <row r="441" s="83" customFormat="1" ht="12.75"/>
    <row r="442" s="83" customFormat="1" ht="12.75"/>
    <row r="443" s="83" customFormat="1" ht="12.75"/>
    <row r="444" s="83" customFormat="1" ht="12.75"/>
    <row r="445" s="83" customFormat="1" ht="12.75"/>
    <row r="446" s="83" customFormat="1" ht="12.75"/>
    <row r="447" s="83" customFormat="1" ht="12.75"/>
    <row r="448" s="83" customFormat="1" ht="12.75"/>
    <row r="449" s="83" customFormat="1" ht="12.75"/>
    <row r="450" s="83" customFormat="1" ht="12.75"/>
    <row r="451" s="83" customFormat="1" ht="12.75"/>
    <row r="452" s="83" customFormat="1" ht="12.75"/>
    <row r="453" s="83" customFormat="1" ht="12.75"/>
    <row r="454" s="83" customFormat="1" ht="12.75"/>
    <row r="455" s="83" customFormat="1" ht="12.75"/>
    <row r="456" s="83" customFormat="1" ht="12.75"/>
    <row r="457" s="83" customFormat="1" ht="12.75"/>
    <row r="458" s="83" customFormat="1" ht="12.75"/>
    <row r="459" s="83" customFormat="1" ht="12.75"/>
    <row r="460" s="83" customFormat="1" ht="12.75"/>
    <row r="461" s="83" customFormat="1" ht="12.75"/>
    <row r="462" s="83" customFormat="1" ht="12.75"/>
    <row r="463" s="83" customFormat="1" ht="12.75"/>
    <row r="464" s="83" customFormat="1" ht="12.75"/>
    <row r="465" s="83" customFormat="1" ht="12.75"/>
    <row r="466" s="83" customFormat="1" ht="12.75"/>
    <row r="467" s="83" customFormat="1" ht="12.75"/>
    <row r="468" s="83" customFormat="1" ht="12.75"/>
    <row r="469" s="83" customFormat="1" ht="12.75"/>
    <row r="470" s="83" customFormat="1" ht="12.75"/>
    <row r="471" s="83" customFormat="1" ht="12.75"/>
    <row r="472" s="83" customFormat="1" ht="12.75"/>
    <row r="473" s="83" customFormat="1" ht="12.75"/>
    <row r="474" s="83" customFormat="1" ht="12.75"/>
    <row r="475" s="83" customFormat="1" ht="12.75"/>
    <row r="476" s="83" customFormat="1" ht="12.75"/>
    <row r="477" s="83" customFormat="1" ht="12.75"/>
    <row r="478" s="83" customFormat="1" ht="12.75"/>
    <row r="479" s="83" customFormat="1" ht="12.75"/>
    <row r="480" s="83" customFormat="1" ht="12.75"/>
    <row r="481" s="83" customFormat="1" ht="12.75"/>
    <row r="482" s="83" customFormat="1" ht="12.75"/>
    <row r="483" s="83" customFormat="1" ht="12.75"/>
    <row r="484" s="83" customFormat="1" ht="12.75"/>
    <row r="485" s="83" customFormat="1" ht="12.75"/>
    <row r="486" s="83" customFormat="1" ht="12.75"/>
    <row r="487" s="83" customFormat="1" ht="12.75"/>
    <row r="488" s="83" customFormat="1" ht="12.75"/>
    <row r="489" s="83" customFormat="1" ht="12.75"/>
    <row r="490" s="83" customFormat="1" ht="12.75"/>
    <row r="491" s="83" customFormat="1" ht="12.75"/>
    <row r="492" s="83" customFormat="1" ht="12.75"/>
    <row r="493" s="83" customFormat="1" ht="12.75"/>
    <row r="494" s="83" customFormat="1" ht="12.75"/>
    <row r="495" s="83" customFormat="1" ht="12.75"/>
    <row r="496" s="83" customFormat="1" ht="12.75"/>
    <row r="497" s="83" customFormat="1" ht="12.75"/>
    <row r="498" s="83" customFormat="1" ht="12.75"/>
    <row r="499" s="83" customFormat="1" ht="12.75"/>
    <row r="500" s="83" customFormat="1" ht="12.75"/>
    <row r="501" s="83" customFormat="1" ht="12.75"/>
    <row r="502" s="83" customFormat="1" ht="12.75"/>
    <row r="503" s="83" customFormat="1" ht="12.75"/>
    <row r="504" s="83" customFormat="1" ht="12.75"/>
    <row r="505" s="83" customFormat="1" ht="12.75"/>
    <row r="506" s="83" customFormat="1" ht="12.75"/>
    <row r="507" s="83" customFormat="1" ht="12.75"/>
    <row r="508" s="83" customFormat="1" ht="12.75"/>
    <row r="509" s="83" customFormat="1" ht="12.75"/>
    <row r="510" s="83" customFormat="1" ht="12.75"/>
    <row r="511" s="83" customFormat="1" ht="12.75"/>
    <row r="512" s="83" customFormat="1" ht="12.75"/>
    <row r="513" s="83" customFormat="1" ht="12.75"/>
    <row r="514" s="83" customFormat="1" ht="12.75"/>
    <row r="515" s="83" customFormat="1" ht="12.75"/>
    <row r="516" s="83" customFormat="1" ht="12.75"/>
    <row r="517" s="83" customFormat="1" ht="12.75"/>
    <row r="518" s="83" customFormat="1" ht="12.75"/>
    <row r="519" s="83" customFormat="1" ht="12.75"/>
    <row r="520" s="83" customFormat="1" ht="12.75"/>
    <row r="521" s="83" customFormat="1" ht="12.75"/>
    <row r="522" s="83" customFormat="1" ht="12.75"/>
    <row r="523" s="83" customFormat="1" ht="12.75"/>
    <row r="524" s="83" customFormat="1" ht="12.75"/>
    <row r="525" s="83" customFormat="1" ht="12.75"/>
    <row r="526" s="83" customFormat="1" ht="12.75"/>
    <row r="527" s="83" customFormat="1" ht="12.75"/>
    <row r="528" s="83" customFormat="1" ht="12.75"/>
    <row r="529" s="83" customFormat="1" ht="12.75"/>
    <row r="530" s="83" customFormat="1" ht="12.75"/>
    <row r="531" s="83" customFormat="1" ht="12.75"/>
    <row r="532" s="83" customFormat="1" ht="12.75"/>
    <row r="533" s="83" customFormat="1" ht="12.75"/>
    <row r="534" s="83" customFormat="1" ht="12.75"/>
    <row r="535" s="83" customFormat="1" ht="12.75"/>
    <row r="536" s="83" customFormat="1" ht="12.75"/>
    <row r="537" s="83" customFormat="1" ht="12.75"/>
    <row r="538" s="83" customFormat="1" ht="12.75"/>
    <row r="539" s="83" customFormat="1" ht="12.75"/>
    <row r="540" s="83" customFormat="1" ht="12.75"/>
    <row r="541" s="83" customFormat="1" ht="12.75"/>
    <row r="542" s="83" customFormat="1" ht="12.75"/>
    <row r="543" s="83" customFormat="1" ht="12.75"/>
    <row r="544" s="83" customFormat="1" ht="12.75"/>
    <row r="545" s="83" customFormat="1" ht="12.75"/>
    <row r="546" s="83" customFormat="1" ht="12.75"/>
    <row r="547" s="83" customFormat="1" ht="12.75"/>
    <row r="548" s="83" customFormat="1" ht="12.75"/>
    <row r="549" s="83" customFormat="1" ht="12.75"/>
    <row r="550" s="83" customFormat="1" ht="12.75"/>
    <row r="551" s="83" customFormat="1" ht="12.75"/>
    <row r="552" s="83" customFormat="1" ht="12.75"/>
    <row r="553" s="83" customFormat="1" ht="12.75"/>
    <row r="554" s="83" customFormat="1" ht="12.75"/>
    <row r="555" s="83" customFormat="1" ht="12.75"/>
    <row r="556" s="83" customFormat="1" ht="12.75"/>
    <row r="557" s="83" customFormat="1" ht="12.75"/>
    <row r="558" s="83" customFormat="1" ht="12.75"/>
    <row r="559" s="83" customFormat="1" ht="12.75"/>
    <row r="560" s="83" customFormat="1" ht="12.75"/>
    <row r="561" s="83" customFormat="1" ht="12.75"/>
    <row r="562" s="83" customFormat="1" ht="12.75"/>
    <row r="563" s="83" customFormat="1" ht="12.75"/>
    <row r="564" s="83" customFormat="1" ht="12.75"/>
    <row r="565" s="83" customFormat="1" ht="12.75"/>
    <row r="566" s="83" customFormat="1" ht="12.75"/>
    <row r="567" s="83" customFormat="1" ht="12.75"/>
    <row r="568" s="83" customFormat="1" ht="12.75"/>
    <row r="569" s="83" customFormat="1" ht="12.75"/>
    <row r="570" s="83" customFormat="1" ht="12.75"/>
    <row r="571" s="83" customFormat="1" ht="12.75"/>
    <row r="572" s="83" customFormat="1" ht="12.75"/>
    <row r="573" s="83" customFormat="1" ht="12.75"/>
    <row r="574" s="83" customFormat="1" ht="12.75"/>
    <row r="575" s="83" customFormat="1" ht="12.75"/>
    <row r="576" s="83" customFormat="1" ht="12.75"/>
    <row r="577" s="83" customFormat="1" ht="12.75"/>
    <row r="578" s="83" customFormat="1" ht="12.75"/>
    <row r="579" s="83" customFormat="1" ht="12.75"/>
    <row r="580" s="83" customFormat="1" ht="12.75"/>
    <row r="581" s="83" customFormat="1" ht="12.75"/>
    <row r="582" s="83" customFormat="1" ht="12.75"/>
    <row r="583" s="83" customFormat="1" ht="12.75"/>
    <row r="584" s="83" customFormat="1" ht="12.75"/>
    <row r="585" s="83" customFormat="1" ht="12.75"/>
    <row r="586" s="83" customFormat="1" ht="12.75"/>
    <row r="587" s="83" customFormat="1" ht="12.75"/>
    <row r="588" s="83" customFormat="1" ht="12.75"/>
    <row r="589" s="83" customFormat="1" ht="12.75"/>
    <row r="590" s="83" customFormat="1" ht="12.75"/>
    <row r="591" s="83" customFormat="1" ht="12.75"/>
    <row r="592" s="83" customFormat="1" ht="12.75"/>
    <row r="593" s="83" customFormat="1" ht="12.75"/>
    <row r="594" s="83" customFormat="1" ht="12.75"/>
    <row r="595" s="83" customFormat="1" ht="12.75"/>
    <row r="596" s="83" customFormat="1" ht="12.75"/>
    <row r="597" s="83" customFormat="1" ht="12.75"/>
    <row r="598" s="83" customFormat="1" ht="12.75"/>
    <row r="599" s="83" customFormat="1" ht="12.75"/>
    <row r="600" s="83" customFormat="1" ht="12.75"/>
    <row r="601" s="83" customFormat="1" ht="12.75"/>
    <row r="602" s="83" customFormat="1" ht="12.75"/>
    <row r="603" s="83" customFormat="1" ht="12.75"/>
    <row r="604" s="83" customFormat="1" ht="12.75"/>
    <row r="605" s="83" customFormat="1" ht="12.75"/>
    <row r="606" s="83" customFormat="1" ht="12.75"/>
    <row r="607" s="83" customFormat="1" ht="12.75"/>
    <row r="608" s="83" customFormat="1" ht="12.75"/>
    <row r="609" s="83" customFormat="1" ht="12.75"/>
    <row r="610" s="83" customFormat="1" ht="12.75"/>
    <row r="611" s="83" customFormat="1" ht="12.75"/>
    <row r="612" s="83" customFormat="1" ht="12.75"/>
    <row r="613" s="83" customFormat="1" ht="12.75"/>
    <row r="614" s="83" customFormat="1" ht="12.75"/>
    <row r="615" s="83" customFormat="1" ht="12.75"/>
    <row r="616" s="83" customFormat="1" ht="12.75"/>
    <row r="617" s="83" customFormat="1" ht="12.75"/>
    <row r="618" s="83" customFormat="1" ht="12.75"/>
    <row r="619" s="83" customFormat="1" ht="12.75"/>
    <row r="620" s="83" customFormat="1" ht="12.75"/>
    <row r="621" s="83" customFormat="1" ht="12.75"/>
    <row r="622" s="83" customFormat="1" ht="12.75"/>
    <row r="623" s="83" customFormat="1" ht="12.75"/>
    <row r="624" s="83" customFormat="1" ht="12.75"/>
    <row r="625" s="83" customFormat="1" ht="12.75"/>
    <row r="626" s="83" customFormat="1" ht="12.75"/>
    <row r="627" s="83" customFormat="1" ht="12.75"/>
    <row r="628" s="83" customFormat="1" ht="12.75"/>
    <row r="629" s="83" customFormat="1" ht="12.75"/>
    <row r="630" s="83" customFormat="1" ht="12.75"/>
    <row r="631" s="83" customFormat="1" ht="12.75"/>
    <row r="632" s="83" customFormat="1" ht="12.75"/>
    <row r="633" s="83" customFormat="1" ht="12.75"/>
    <row r="634" s="83" customFormat="1" ht="12.75"/>
    <row r="635" s="83" customFormat="1" ht="12.75"/>
    <row r="636" s="83" customFormat="1" ht="12.75"/>
  </sheetData>
  <sheetProtection password="EF65" sheet="1" objects="1" scenarios="1"/>
  <mergeCells count="138">
    <mergeCell ref="D45:F45"/>
    <mergeCell ref="G45:I45"/>
    <mergeCell ref="B48:C48"/>
    <mergeCell ref="D47:F47"/>
    <mergeCell ref="D48:F48"/>
    <mergeCell ref="B46:C46"/>
    <mergeCell ref="D46:F46"/>
    <mergeCell ref="G46:I46"/>
    <mergeCell ref="A50:I50"/>
    <mergeCell ref="G49:I49"/>
    <mergeCell ref="G48:I48"/>
    <mergeCell ref="G41:I41"/>
    <mergeCell ref="G47:I47"/>
    <mergeCell ref="G42:I42"/>
    <mergeCell ref="G44:I44"/>
    <mergeCell ref="G43:I43"/>
    <mergeCell ref="B47:C47"/>
    <mergeCell ref="B45:C45"/>
    <mergeCell ref="B37:C37"/>
    <mergeCell ref="H22:I22"/>
    <mergeCell ref="H23:I23"/>
    <mergeCell ref="D22:E22"/>
    <mergeCell ref="G30:I30"/>
    <mergeCell ref="B29:C29"/>
    <mergeCell ref="B33:C33"/>
    <mergeCell ref="B34:C34"/>
    <mergeCell ref="B35:C35"/>
    <mergeCell ref="B36:C36"/>
    <mergeCell ref="H9:I9"/>
    <mergeCell ref="H10:I10"/>
    <mergeCell ref="G38:I38"/>
    <mergeCell ref="D37:F37"/>
    <mergeCell ref="D38:F38"/>
    <mergeCell ref="G36:I36"/>
    <mergeCell ref="G37:I37"/>
    <mergeCell ref="D36:F36"/>
    <mergeCell ref="G33:I33"/>
    <mergeCell ref="A4:B4"/>
    <mergeCell ref="C4:E4"/>
    <mergeCell ref="H7:I7"/>
    <mergeCell ref="H8:I8"/>
    <mergeCell ref="G4:I4"/>
    <mergeCell ref="D33:F33"/>
    <mergeCell ref="A1:I1"/>
    <mergeCell ref="H20:I20"/>
    <mergeCell ref="F21:G21"/>
    <mergeCell ref="H21:I21"/>
    <mergeCell ref="E8:F8"/>
    <mergeCell ref="E10:F10"/>
    <mergeCell ref="E9:F9"/>
    <mergeCell ref="A16:I16"/>
    <mergeCell ref="E7:F7"/>
    <mergeCell ref="G34:I34"/>
    <mergeCell ref="G29:I29"/>
    <mergeCell ref="H11:I11"/>
    <mergeCell ref="A5:I5"/>
    <mergeCell ref="A6:C6"/>
    <mergeCell ref="H6:I6"/>
    <mergeCell ref="E6:F6"/>
    <mergeCell ref="A17:A18"/>
    <mergeCell ref="G25:I25"/>
    <mergeCell ref="E12:F12"/>
    <mergeCell ref="D18:E18"/>
    <mergeCell ref="E14:F14"/>
    <mergeCell ref="A24:I24"/>
    <mergeCell ref="H14:I14"/>
    <mergeCell ref="D20:E20"/>
    <mergeCell ref="H12:I12"/>
    <mergeCell ref="H13:I13"/>
    <mergeCell ref="B11:C11"/>
    <mergeCell ref="B12:C12"/>
    <mergeCell ref="B13:C13"/>
    <mergeCell ref="E11:F11"/>
    <mergeCell ref="E13:F13"/>
    <mergeCell ref="D43:F43"/>
    <mergeCell ref="D44:F44"/>
    <mergeCell ref="B7:C7"/>
    <mergeCell ref="B8:C8"/>
    <mergeCell ref="B9:C9"/>
    <mergeCell ref="B10:C10"/>
    <mergeCell ref="D23:E23"/>
    <mergeCell ref="A39:I39"/>
    <mergeCell ref="G27:I27"/>
    <mergeCell ref="G31:I31"/>
    <mergeCell ref="B15:C15"/>
    <mergeCell ref="E15:F15"/>
    <mergeCell ref="H15:I15"/>
    <mergeCell ref="B14:C14"/>
    <mergeCell ref="B23:C23"/>
    <mergeCell ref="D19:E19"/>
    <mergeCell ref="D49:F49"/>
    <mergeCell ref="B41:C41"/>
    <mergeCell ref="B42:C42"/>
    <mergeCell ref="D34:F34"/>
    <mergeCell ref="B49:C49"/>
    <mergeCell ref="B43:C43"/>
    <mergeCell ref="B44:C44"/>
    <mergeCell ref="D35:F35"/>
    <mergeCell ref="D41:F41"/>
    <mergeCell ref="D42:F42"/>
    <mergeCell ref="B20:C20"/>
    <mergeCell ref="F20:G20"/>
    <mergeCell ref="F22:G22"/>
    <mergeCell ref="F23:G23"/>
    <mergeCell ref="D21:E21"/>
    <mergeCell ref="G35:I35"/>
    <mergeCell ref="B21:C21"/>
    <mergeCell ref="B22:C22"/>
    <mergeCell ref="H18:I18"/>
    <mergeCell ref="F19:G19"/>
    <mergeCell ref="H19:I19"/>
    <mergeCell ref="B17:C17"/>
    <mergeCell ref="B18:C18"/>
    <mergeCell ref="B19:C19"/>
    <mergeCell ref="D17:E17"/>
    <mergeCell ref="H17:I17"/>
    <mergeCell ref="F18:G18"/>
    <mergeCell ref="F17:G17"/>
    <mergeCell ref="D26:F26"/>
    <mergeCell ref="D27:F27"/>
    <mergeCell ref="A32:I32"/>
    <mergeCell ref="B31:C31"/>
    <mergeCell ref="D29:F29"/>
    <mergeCell ref="G26:I26"/>
    <mergeCell ref="B30:C30"/>
    <mergeCell ref="D31:F31"/>
    <mergeCell ref="D30:F30"/>
    <mergeCell ref="A28:I28"/>
    <mergeCell ref="A3:I3"/>
    <mergeCell ref="A2:E2"/>
    <mergeCell ref="B40:C40"/>
    <mergeCell ref="D40:F40"/>
    <mergeCell ref="G40:I40"/>
    <mergeCell ref="D25:F25"/>
    <mergeCell ref="B25:C25"/>
    <mergeCell ref="B38:C38"/>
    <mergeCell ref="B26:C26"/>
    <mergeCell ref="B27:C27"/>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8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4"/>
  <sheetViews>
    <sheetView showZeros="0" zoomScalePageLayoutView="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49" t="s">
        <v>24</v>
      </c>
      <c r="B1" s="750"/>
      <c r="C1" s="750"/>
      <c r="D1" s="750"/>
      <c r="E1" s="750"/>
      <c r="F1" s="750"/>
      <c r="G1" s="750"/>
      <c r="H1" s="750"/>
      <c r="I1" s="750"/>
      <c r="J1" s="750"/>
      <c r="K1" s="750"/>
    </row>
    <row r="2" spans="1:11" ht="13.5" customHeight="1" thickBot="1">
      <c r="A2" s="751" t="s">
        <v>16</v>
      </c>
      <c r="B2" s="752"/>
      <c r="C2" s="752"/>
      <c r="D2" s="752"/>
      <c r="E2" s="752"/>
      <c r="F2" s="752"/>
      <c r="G2" s="752"/>
      <c r="H2" s="752"/>
      <c r="I2" s="752"/>
      <c r="J2" s="752"/>
      <c r="K2" s="752"/>
    </row>
    <row r="3" spans="1:11" ht="16.5" customHeight="1">
      <c r="A3" s="753" t="s">
        <v>46</v>
      </c>
      <c r="B3" s="754"/>
      <c r="C3" s="754"/>
      <c r="D3" s="754"/>
      <c r="E3" s="754"/>
      <c r="F3" s="754"/>
      <c r="G3" s="754"/>
      <c r="H3" s="754"/>
      <c r="I3" s="754"/>
      <c r="J3" s="755"/>
      <c r="K3" s="231"/>
    </row>
    <row r="4" spans="1:11" ht="16.5" customHeight="1">
      <c r="A4" s="709" t="s">
        <v>50</v>
      </c>
      <c r="B4" s="710"/>
      <c r="C4" s="710"/>
      <c r="D4" s="710"/>
      <c r="E4" s="710"/>
      <c r="F4" s="710"/>
      <c r="G4" s="710"/>
      <c r="H4" s="710"/>
      <c r="I4" s="711"/>
      <c r="J4" s="712"/>
      <c r="K4" s="229"/>
    </row>
    <row r="5" spans="1:11" ht="16.5" customHeight="1">
      <c r="A5" s="709" t="s">
        <v>102</v>
      </c>
      <c r="B5" s="710"/>
      <c r="C5" s="710"/>
      <c r="D5" s="710"/>
      <c r="E5" s="710"/>
      <c r="F5" s="710"/>
      <c r="G5" s="710"/>
      <c r="H5" s="710"/>
      <c r="I5" s="711"/>
      <c r="J5" s="712"/>
      <c r="K5" s="229"/>
    </row>
    <row r="6" spans="1:11" ht="16.5" customHeight="1">
      <c r="A6" s="709" t="s">
        <v>184</v>
      </c>
      <c r="B6" s="710"/>
      <c r="C6" s="710"/>
      <c r="D6" s="710"/>
      <c r="E6" s="710"/>
      <c r="F6" s="710"/>
      <c r="G6" s="710"/>
      <c r="H6" s="710"/>
      <c r="I6" s="711"/>
      <c r="J6" s="712"/>
      <c r="K6" s="229"/>
    </row>
    <row r="7" spans="1:11" ht="16.5" customHeight="1">
      <c r="A7" s="709" t="s">
        <v>484</v>
      </c>
      <c r="B7" s="710"/>
      <c r="C7" s="710"/>
      <c r="D7" s="710"/>
      <c r="E7" s="710"/>
      <c r="F7" s="710"/>
      <c r="G7" s="710"/>
      <c r="H7" s="710"/>
      <c r="I7" s="711"/>
      <c r="J7" s="712"/>
      <c r="K7" s="229"/>
    </row>
    <row r="8" spans="1:11" ht="16.5" customHeight="1">
      <c r="A8" s="709" t="s">
        <v>217</v>
      </c>
      <c r="B8" s="710"/>
      <c r="C8" s="710"/>
      <c r="D8" s="710"/>
      <c r="E8" s="710"/>
      <c r="F8" s="710"/>
      <c r="G8" s="710"/>
      <c r="H8" s="710"/>
      <c r="I8" s="711"/>
      <c r="J8" s="712"/>
      <c r="K8" s="229"/>
    </row>
    <row r="9" spans="1:11" ht="24" customHeight="1">
      <c r="A9" s="709" t="s">
        <v>250</v>
      </c>
      <c r="B9" s="710"/>
      <c r="C9" s="710"/>
      <c r="D9" s="710"/>
      <c r="E9" s="710"/>
      <c r="F9" s="710"/>
      <c r="G9" s="710"/>
      <c r="H9" s="710"/>
      <c r="I9" s="711"/>
      <c r="J9" s="712"/>
      <c r="K9" s="229"/>
    </row>
    <row r="10" spans="1:11" ht="16.5" customHeight="1">
      <c r="A10" s="709" t="s">
        <v>94</v>
      </c>
      <c r="B10" s="710"/>
      <c r="C10" s="710"/>
      <c r="D10" s="710"/>
      <c r="E10" s="710"/>
      <c r="F10" s="710"/>
      <c r="G10" s="710"/>
      <c r="H10" s="710"/>
      <c r="I10" s="711"/>
      <c r="J10" s="712"/>
      <c r="K10" s="229"/>
    </row>
    <row r="11" spans="1:11" ht="16.5" customHeight="1">
      <c r="A11" s="709" t="s">
        <v>77</v>
      </c>
      <c r="B11" s="710"/>
      <c r="C11" s="710"/>
      <c r="D11" s="710"/>
      <c r="E11" s="710"/>
      <c r="F11" s="710"/>
      <c r="G11" s="710"/>
      <c r="H11" s="710"/>
      <c r="I11" s="711"/>
      <c r="J11" s="712"/>
      <c r="K11" s="229"/>
    </row>
    <row r="12" spans="1:11" ht="16.5" customHeight="1">
      <c r="A12" s="709" t="s">
        <v>485</v>
      </c>
      <c r="B12" s="710"/>
      <c r="C12" s="710"/>
      <c r="D12" s="710"/>
      <c r="E12" s="710"/>
      <c r="F12" s="710"/>
      <c r="G12" s="710"/>
      <c r="H12" s="710"/>
      <c r="I12" s="711"/>
      <c r="J12" s="712"/>
      <c r="K12" s="229"/>
    </row>
    <row r="13" spans="1:11" ht="16.5" customHeight="1">
      <c r="A13" s="709" t="s">
        <v>418</v>
      </c>
      <c r="B13" s="710"/>
      <c r="C13" s="710"/>
      <c r="D13" s="710"/>
      <c r="E13" s="710"/>
      <c r="F13" s="710"/>
      <c r="G13" s="710"/>
      <c r="H13" s="710"/>
      <c r="I13" s="711"/>
      <c r="J13" s="712"/>
      <c r="K13" s="229"/>
    </row>
    <row r="14" spans="1:11" ht="16.5" customHeight="1">
      <c r="A14" s="709" t="s">
        <v>95</v>
      </c>
      <c r="B14" s="710"/>
      <c r="C14" s="710"/>
      <c r="D14" s="710"/>
      <c r="E14" s="710"/>
      <c r="F14" s="710"/>
      <c r="G14" s="710"/>
      <c r="H14" s="710"/>
      <c r="I14" s="711"/>
      <c r="J14" s="712"/>
      <c r="K14" s="229"/>
    </row>
    <row r="15" spans="1:11" ht="16.5" customHeight="1">
      <c r="A15" s="709" t="s">
        <v>185</v>
      </c>
      <c r="B15" s="710"/>
      <c r="C15" s="710"/>
      <c r="D15" s="710"/>
      <c r="E15" s="710"/>
      <c r="F15" s="710"/>
      <c r="G15" s="710"/>
      <c r="H15" s="710"/>
      <c r="I15" s="711"/>
      <c r="J15" s="712"/>
      <c r="K15" s="229"/>
    </row>
    <row r="16" spans="1:11" ht="24" customHeight="1">
      <c r="A16" s="709" t="s">
        <v>486</v>
      </c>
      <c r="B16" s="710"/>
      <c r="C16" s="710"/>
      <c r="D16" s="710"/>
      <c r="E16" s="710"/>
      <c r="F16" s="710"/>
      <c r="G16" s="710"/>
      <c r="H16" s="710"/>
      <c r="I16" s="711"/>
      <c r="J16" s="712"/>
      <c r="K16" s="229"/>
    </row>
    <row r="17" spans="1:11" ht="16.5" customHeight="1">
      <c r="A17" s="709" t="s">
        <v>275</v>
      </c>
      <c r="B17" s="710"/>
      <c r="C17" s="710"/>
      <c r="D17" s="710"/>
      <c r="E17" s="710"/>
      <c r="F17" s="710"/>
      <c r="G17" s="710"/>
      <c r="H17" s="710"/>
      <c r="I17" s="711"/>
      <c r="J17" s="712"/>
      <c r="K17" s="229"/>
    </row>
    <row r="18" spans="1:11" ht="16.5" customHeight="1">
      <c r="A18" s="709" t="s">
        <v>51</v>
      </c>
      <c r="B18" s="710"/>
      <c r="C18" s="710"/>
      <c r="D18" s="710"/>
      <c r="E18" s="710"/>
      <c r="F18" s="710"/>
      <c r="G18" s="710"/>
      <c r="H18" s="710"/>
      <c r="I18" s="711"/>
      <c r="J18" s="712"/>
      <c r="K18" s="229"/>
    </row>
    <row r="19" spans="1:11" ht="16.5" customHeight="1" thickBot="1">
      <c r="A19" s="717" t="s">
        <v>52</v>
      </c>
      <c r="B19" s="718"/>
      <c r="C19" s="718"/>
      <c r="D19" s="718"/>
      <c r="E19" s="718"/>
      <c r="F19" s="718"/>
      <c r="G19" s="718"/>
      <c r="H19" s="718"/>
      <c r="I19" s="719"/>
      <c r="J19" s="720"/>
      <c r="K19" s="230">
        <f>SUM(K4:K18)</f>
        <v>0</v>
      </c>
    </row>
    <row r="20" spans="1:11" ht="6" customHeight="1" thickBot="1">
      <c r="A20" s="713"/>
      <c r="B20" s="713"/>
      <c r="C20" s="713"/>
      <c r="D20" s="713"/>
      <c r="E20" s="713"/>
      <c r="F20" s="713"/>
      <c r="G20" s="713"/>
      <c r="H20" s="713"/>
      <c r="I20" s="713"/>
      <c r="J20" s="713"/>
      <c r="K20" s="713"/>
    </row>
    <row r="21" spans="1:11" ht="26.25" customHeight="1">
      <c r="A21" s="715" t="s">
        <v>424</v>
      </c>
      <c r="B21" s="716"/>
      <c r="C21" s="716"/>
      <c r="D21" s="716"/>
      <c r="E21" s="716"/>
      <c r="F21" s="716"/>
      <c r="G21" s="716"/>
      <c r="H21" s="716"/>
      <c r="I21" s="716"/>
      <c r="J21" s="716"/>
      <c r="K21" s="716"/>
    </row>
    <row r="22" spans="1:11" ht="9" customHeight="1" thickBot="1">
      <c r="A22" s="714"/>
      <c r="B22" s="359"/>
      <c r="C22" s="359"/>
      <c r="D22" s="359"/>
      <c r="E22" s="359"/>
      <c r="F22" s="359"/>
      <c r="G22" s="359"/>
      <c r="H22" s="359"/>
      <c r="I22" s="359"/>
      <c r="J22" s="359"/>
      <c r="K22" s="359"/>
    </row>
    <row r="23" spans="1:11" ht="13.5" customHeight="1">
      <c r="A23" s="775" t="s">
        <v>276</v>
      </c>
      <c r="B23" s="538"/>
      <c r="C23" s="767" t="s">
        <v>277</v>
      </c>
      <c r="D23" s="767"/>
      <c r="E23" s="770"/>
      <c r="F23" s="770"/>
      <c r="G23" s="770"/>
      <c r="H23" s="770"/>
      <c r="I23" s="770"/>
      <c r="J23" s="770"/>
      <c r="K23" s="771"/>
    </row>
    <row r="24" spans="1:11" ht="18" customHeight="1">
      <c r="A24" s="772"/>
      <c r="B24" s="773"/>
      <c r="C24" s="768"/>
      <c r="D24" s="769"/>
      <c r="E24" s="471"/>
      <c r="F24" s="471"/>
      <c r="G24" s="471"/>
      <c r="H24" s="471"/>
      <c r="I24" s="471"/>
      <c r="J24" s="471"/>
      <c r="K24" s="774"/>
    </row>
    <row r="25" spans="1:11" ht="13.5" customHeight="1">
      <c r="A25" s="743" t="s">
        <v>278</v>
      </c>
      <c r="B25" s="744"/>
      <c r="C25" s="744"/>
      <c r="D25" s="744"/>
      <c r="E25" s="744"/>
      <c r="F25" s="744"/>
      <c r="G25" s="744"/>
      <c r="H25" s="744"/>
      <c r="I25" s="744"/>
      <c r="J25" s="744"/>
      <c r="K25" s="745"/>
    </row>
    <row r="26" spans="1:11" ht="18" customHeight="1">
      <c r="A26" s="706" t="str">
        <f>+CONCATENATE(ZAKL_DATA!D21," ",ZAKL_DATA!D20," ",ZAKL_DATA!D22)</f>
        <v>  </v>
      </c>
      <c r="B26" s="707"/>
      <c r="C26" s="707"/>
      <c r="D26" s="707"/>
      <c r="E26" s="707"/>
      <c r="F26" s="707"/>
      <c r="G26" s="707"/>
      <c r="H26" s="707"/>
      <c r="I26" s="707"/>
      <c r="J26" s="707"/>
      <c r="K26" s="708"/>
    </row>
    <row r="27" spans="1:11" ht="13.5" customHeight="1">
      <c r="A27" s="743" t="s">
        <v>419</v>
      </c>
      <c r="B27" s="744"/>
      <c r="C27" s="744"/>
      <c r="D27" s="744"/>
      <c r="E27" s="744"/>
      <c r="F27" s="744"/>
      <c r="G27" s="744"/>
      <c r="H27" s="744"/>
      <c r="I27" s="744"/>
      <c r="J27" s="744"/>
      <c r="K27" s="745"/>
    </row>
    <row r="28" spans="1:11" ht="18" customHeight="1">
      <c r="A28" s="706"/>
      <c r="B28" s="707"/>
      <c r="C28" s="707"/>
      <c r="D28" s="707"/>
      <c r="E28" s="707"/>
      <c r="F28" s="707"/>
      <c r="G28" s="707"/>
      <c r="H28" s="707"/>
      <c r="I28" s="707"/>
      <c r="J28" s="707"/>
      <c r="K28" s="708"/>
    </row>
    <row r="29" spans="1:11" ht="13.5" customHeight="1">
      <c r="A29" s="746" t="s">
        <v>420</v>
      </c>
      <c r="B29" s="744"/>
      <c r="C29" s="744"/>
      <c r="D29" s="744"/>
      <c r="E29" s="744"/>
      <c r="F29" s="744"/>
      <c r="G29" s="744"/>
      <c r="H29" s="744"/>
      <c r="I29" s="744"/>
      <c r="J29" s="744"/>
      <c r="K29" s="745"/>
    </row>
    <row r="30" spans="1:11" ht="13.5" customHeight="1">
      <c r="A30" s="746" t="s">
        <v>279</v>
      </c>
      <c r="B30" s="744"/>
      <c r="C30" s="744"/>
      <c r="D30" s="744"/>
      <c r="E30" s="744"/>
      <c r="F30" s="744"/>
      <c r="G30" s="744"/>
      <c r="H30" s="744"/>
      <c r="I30" s="744"/>
      <c r="J30" s="744"/>
      <c r="K30" s="745"/>
    </row>
    <row r="31" spans="1:11" ht="13.5" customHeight="1">
      <c r="A31" s="743" t="s">
        <v>280</v>
      </c>
      <c r="B31" s="744"/>
      <c r="C31" s="744"/>
      <c r="D31" s="744"/>
      <c r="E31" s="744"/>
      <c r="F31" s="744"/>
      <c r="G31" s="744"/>
      <c r="H31" s="744"/>
      <c r="I31" s="744"/>
      <c r="J31" s="744"/>
      <c r="K31" s="745"/>
    </row>
    <row r="32" spans="1:11" ht="18" customHeight="1">
      <c r="A32" s="706" t="str">
        <f>+CONCATENATE(ZAKL_DATA!D21," ",ZAKL_DATA!D20," ",ZAKL_DATA!D22)</f>
        <v>  </v>
      </c>
      <c r="B32" s="707"/>
      <c r="C32" s="707"/>
      <c r="D32" s="707"/>
      <c r="E32" s="707"/>
      <c r="F32" s="707"/>
      <c r="G32" s="707"/>
      <c r="H32" s="707"/>
      <c r="I32" s="707"/>
      <c r="J32" s="707"/>
      <c r="K32" s="708"/>
    </row>
    <row r="33" spans="1:11" ht="4.5" customHeight="1" thickBot="1">
      <c r="A33" s="737"/>
      <c r="B33" s="738"/>
      <c r="C33" s="738"/>
      <c r="D33" s="738"/>
      <c r="E33" s="738"/>
      <c r="F33" s="738"/>
      <c r="G33" s="738"/>
      <c r="H33" s="738"/>
      <c r="I33" s="738"/>
      <c r="J33" s="738"/>
      <c r="K33" s="739"/>
    </row>
    <row r="34" spans="1:11" ht="4.5" customHeight="1" thickBot="1">
      <c r="A34" s="721"/>
      <c r="B34" s="722"/>
      <c r="C34" s="722"/>
      <c r="D34" s="722"/>
      <c r="E34" s="722"/>
      <c r="F34" s="722"/>
      <c r="G34" s="722"/>
      <c r="H34" s="722"/>
      <c r="I34" s="722"/>
      <c r="J34" s="722"/>
      <c r="K34" s="722"/>
    </row>
    <row r="35" spans="1:11" ht="18" customHeight="1">
      <c r="A35" s="723" t="s">
        <v>186</v>
      </c>
      <c r="B35" s="724"/>
      <c r="C35" s="724"/>
      <c r="D35" s="724"/>
      <c r="E35" s="724"/>
      <c r="F35" s="724"/>
      <c r="G35" s="724"/>
      <c r="H35" s="724"/>
      <c r="I35" s="724"/>
      <c r="J35" s="724"/>
      <c r="K35" s="725"/>
    </row>
    <row r="36" spans="1:11" ht="21.75" customHeight="1">
      <c r="A36" s="747" t="s">
        <v>212</v>
      </c>
      <c r="B36" s="748"/>
      <c r="C36" s="736" t="s">
        <v>282</v>
      </c>
      <c r="D36" s="736"/>
      <c r="E36" s="736"/>
      <c r="F36" s="736"/>
      <c r="G36" s="740" t="s">
        <v>281</v>
      </c>
      <c r="H36" s="741"/>
      <c r="I36" s="741"/>
      <c r="J36" s="741"/>
      <c r="K36" s="742"/>
    </row>
    <row r="37" spans="1:11" ht="18" customHeight="1">
      <c r="A37" s="728">
        <f ca="1">+TODAY()</f>
        <v>41646</v>
      </c>
      <c r="B37" s="729"/>
      <c r="C37" s="736"/>
      <c r="D37" s="736"/>
      <c r="E37" s="736"/>
      <c r="F37" s="736"/>
      <c r="G37" s="730"/>
      <c r="H37" s="731"/>
      <c r="I37" s="731"/>
      <c r="J37" s="731"/>
      <c r="K37" s="732"/>
    </row>
    <row r="38" spans="1:11" ht="18" customHeight="1">
      <c r="A38" s="726"/>
      <c r="B38" s="727"/>
      <c r="C38" s="736"/>
      <c r="D38" s="736"/>
      <c r="E38" s="736"/>
      <c r="F38" s="736"/>
      <c r="G38" s="733"/>
      <c r="H38" s="734"/>
      <c r="I38" s="734"/>
      <c r="J38" s="734"/>
      <c r="K38" s="735"/>
    </row>
    <row r="39" spans="1:11" ht="4.5" customHeight="1" thickBot="1">
      <c r="A39" s="686"/>
      <c r="B39" s="318"/>
      <c r="C39" s="318"/>
      <c r="D39" s="318"/>
      <c r="E39" s="318"/>
      <c r="F39" s="318"/>
      <c r="G39" s="318"/>
      <c r="H39" s="318"/>
      <c r="I39" s="318"/>
      <c r="J39" s="318"/>
      <c r="K39" s="687"/>
    </row>
    <row r="40" spans="1:11" ht="4.5" customHeight="1">
      <c r="A40" s="598"/>
      <c r="B40" s="599"/>
      <c r="C40" s="599"/>
      <c r="D40" s="599"/>
      <c r="E40" s="599"/>
      <c r="F40" s="599"/>
      <c r="G40" s="599"/>
      <c r="H40" s="599"/>
      <c r="I40" s="599"/>
      <c r="J40" s="599"/>
      <c r="K40" s="599"/>
    </row>
    <row r="41" spans="1:11" s="26" customFormat="1" ht="13.5" customHeight="1">
      <c r="A41" s="763"/>
      <c r="B41" s="359"/>
      <c r="C41" s="359"/>
      <c r="D41" s="359"/>
      <c r="E41" s="359"/>
      <c r="F41" s="765" t="s">
        <v>226</v>
      </c>
      <c r="G41" s="425"/>
      <c r="H41" s="425"/>
      <c r="I41" s="425"/>
      <c r="J41" s="425"/>
      <c r="K41" s="426"/>
    </row>
    <row r="42" spans="1:11" s="26" customFormat="1" ht="9.75" customHeight="1">
      <c r="A42" s="764" t="s">
        <v>45</v>
      </c>
      <c r="B42" s="359"/>
      <c r="C42" s="359"/>
      <c r="D42" s="359"/>
      <c r="E42" s="359"/>
      <c r="F42" s="427"/>
      <c r="G42" s="428"/>
      <c r="H42" s="428"/>
      <c r="I42" s="428"/>
      <c r="J42" s="428"/>
      <c r="K42" s="414"/>
    </row>
    <row r="43" spans="1:11" s="26" customFormat="1" ht="30.75" customHeight="1">
      <c r="A43" s="761" t="s">
        <v>187</v>
      </c>
      <c r="B43" s="762"/>
      <c r="C43" s="762"/>
      <c r="D43" s="762"/>
      <c r="E43" s="762"/>
      <c r="F43" s="429"/>
      <c r="G43" s="430"/>
      <c r="H43" s="430"/>
      <c r="I43" s="430"/>
      <c r="J43" s="430"/>
      <c r="K43" s="431"/>
    </row>
    <row r="44" spans="1:11" s="26" customFormat="1" ht="4.5" customHeight="1" thickBot="1">
      <c r="A44" s="698"/>
      <c r="B44" s="699"/>
      <c r="C44" s="699"/>
      <c r="D44" s="699"/>
      <c r="E44" s="699"/>
      <c r="F44" s="699"/>
      <c r="G44" s="699"/>
      <c r="H44" s="699"/>
      <c r="I44" s="699"/>
      <c r="J44" s="699"/>
      <c r="K44" s="699"/>
    </row>
    <row r="45" spans="1:11" s="26" customFormat="1" ht="18" customHeight="1">
      <c r="A45" s="692" t="s">
        <v>25</v>
      </c>
      <c r="B45" s="693"/>
      <c r="C45" s="693"/>
      <c r="D45" s="693"/>
      <c r="E45" s="693"/>
      <c r="F45" s="693"/>
      <c r="G45" s="693"/>
      <c r="H45" s="693"/>
      <c r="I45" s="693"/>
      <c r="J45" s="693"/>
      <c r="K45" s="694"/>
    </row>
    <row r="46" spans="1:11" s="26" customFormat="1" ht="18" customHeight="1">
      <c r="A46" s="688" t="s">
        <v>188</v>
      </c>
      <c r="B46" s="689"/>
      <c r="C46" s="689"/>
      <c r="D46" s="689"/>
      <c r="E46" s="689"/>
      <c r="F46" s="689"/>
      <c r="G46" s="689"/>
      <c r="H46" s="689"/>
      <c r="I46" s="689"/>
      <c r="J46" s="689"/>
      <c r="K46" s="690"/>
    </row>
    <row r="47" spans="1:11" s="26" customFormat="1" ht="18" customHeight="1">
      <c r="A47" s="688" t="s">
        <v>96</v>
      </c>
      <c r="B47" s="359"/>
      <c r="C47" s="359"/>
      <c r="D47" s="703">
        <f>MAX(-DAP3!D49,0)</f>
        <v>0</v>
      </c>
      <c r="E47" s="691"/>
      <c r="F47" s="691"/>
      <c r="G47" s="691"/>
      <c r="H47" s="691"/>
      <c r="I47" s="691"/>
      <c r="J47" s="700"/>
      <c r="K47" s="114" t="s">
        <v>423</v>
      </c>
    </row>
    <row r="48" spans="1:11" s="26" customFormat="1" ht="18" customHeight="1">
      <c r="A48" s="688" t="s">
        <v>142</v>
      </c>
      <c r="B48" s="359"/>
      <c r="C48" s="701" t="str">
        <f>IF(D47=0," ",+CONCATENATE(ZAKL_DATA!B16," ",ZAKL_DATA!B17,", ",ZAKL_DATA!B18))</f>
        <v> </v>
      </c>
      <c r="D48" s="700"/>
      <c r="E48" s="700"/>
      <c r="F48" s="700"/>
      <c r="G48" s="700"/>
      <c r="H48" s="700"/>
      <c r="I48" s="700"/>
      <c r="J48" s="700"/>
      <c r="K48" s="114"/>
    </row>
    <row r="49" spans="1:11" s="26" customFormat="1" ht="18" customHeight="1">
      <c r="A49" s="112" t="s">
        <v>200</v>
      </c>
      <c r="B49" s="113"/>
      <c r="C49" s="691" t="str">
        <f>IF(D47=0," ",+CONCATENATE(ZAKL_DATA!B34))</f>
        <v> </v>
      </c>
      <c r="D49" s="700"/>
      <c r="E49" s="700"/>
      <c r="F49" s="284" t="s">
        <v>201</v>
      </c>
      <c r="G49" s="691" t="str">
        <f>IF(D47=0," ",+CONCATENATE(ZAKL_DATA!B32))</f>
        <v> </v>
      </c>
      <c r="H49" s="691"/>
      <c r="I49" s="691"/>
      <c r="J49" s="691"/>
      <c r="K49" s="114"/>
    </row>
    <row r="50" spans="1:11" s="26" customFormat="1" ht="18" customHeight="1">
      <c r="A50" s="112" t="s">
        <v>421</v>
      </c>
      <c r="B50" s="702" t="str">
        <f>IF(D47=0," ",+CONCATENATE(ZAKL_DATA!B33))</f>
        <v> </v>
      </c>
      <c r="C50" s="702"/>
      <c r="D50" s="702"/>
      <c r="E50" s="689" t="s">
        <v>203</v>
      </c>
      <c r="F50" s="689"/>
      <c r="G50" s="689"/>
      <c r="H50" s="704"/>
      <c r="I50" s="704"/>
      <c r="J50" s="704"/>
      <c r="K50" s="114"/>
    </row>
    <row r="51" spans="1:11" s="26" customFormat="1" ht="18" customHeight="1">
      <c r="A51" s="112" t="s">
        <v>158</v>
      </c>
      <c r="B51" s="705" t="str">
        <f>IF(D47=0," ",+CONCATENATE(DAP1!B28," ",DAP1!J28))</f>
        <v> </v>
      </c>
      <c r="C51" s="705"/>
      <c r="D51" s="685" t="s">
        <v>157</v>
      </c>
      <c r="E51" s="600"/>
      <c r="F51" s="600"/>
      <c r="G51" s="600"/>
      <c r="H51" s="766" t="s">
        <v>141</v>
      </c>
      <c r="I51" s="766"/>
      <c r="J51" s="766"/>
      <c r="K51" s="114"/>
    </row>
    <row r="52" spans="1:11" s="26" customFormat="1" ht="18" customHeight="1" thickBot="1">
      <c r="A52" s="695" t="s">
        <v>422</v>
      </c>
      <c r="B52" s="696"/>
      <c r="C52" s="696"/>
      <c r="D52" s="696"/>
      <c r="E52" s="696"/>
      <c r="F52" s="696"/>
      <c r="G52" s="696"/>
      <c r="H52" s="696"/>
      <c r="I52" s="696"/>
      <c r="J52" s="696"/>
      <c r="K52" s="697"/>
    </row>
    <row r="53" spans="1:11" ht="12.75">
      <c r="A53" s="758" t="str">
        <f>+DAP1!A46:L46</f>
        <v>Formulář zpracovala ASPEKT HM, daňová, účetní a auditorská kancelář, www.danovapriznani.cz, business.center.cz</v>
      </c>
      <c r="B53" s="759"/>
      <c r="C53" s="759"/>
      <c r="D53" s="759"/>
      <c r="E53" s="759"/>
      <c r="F53" s="759"/>
      <c r="G53" s="759"/>
      <c r="H53" s="759"/>
      <c r="I53" s="759"/>
      <c r="J53" s="759"/>
      <c r="K53" s="760"/>
    </row>
    <row r="54" spans="1:11" ht="12.75">
      <c r="A54" s="756">
        <v>4</v>
      </c>
      <c r="B54" s="756"/>
      <c r="C54" s="756"/>
      <c r="D54" s="756"/>
      <c r="E54" s="756"/>
      <c r="F54" s="756"/>
      <c r="G54" s="756"/>
      <c r="H54" s="756"/>
      <c r="I54" s="756"/>
      <c r="J54" s="756"/>
      <c r="K54" s="757"/>
    </row>
  </sheetData>
  <sheetProtection password="EF65" sheet="1" objects="1" scenarios="1"/>
  <mergeCells count="69">
    <mergeCell ref="E23:K23"/>
    <mergeCell ref="A24:B24"/>
    <mergeCell ref="E24:K24"/>
    <mergeCell ref="A23:B23"/>
    <mergeCell ref="A5:J5"/>
    <mergeCell ref="A6:J6"/>
    <mergeCell ref="A15:J15"/>
    <mergeCell ref="A54:K54"/>
    <mergeCell ref="A53:K53"/>
    <mergeCell ref="A43:E43"/>
    <mergeCell ref="A41:E41"/>
    <mergeCell ref="A42:E42"/>
    <mergeCell ref="F41:K43"/>
    <mergeCell ref="H51:J51"/>
    <mergeCell ref="A1:K1"/>
    <mergeCell ref="A2:K2"/>
    <mergeCell ref="A3:J3"/>
    <mergeCell ref="A4:J4"/>
    <mergeCell ref="A33:K33"/>
    <mergeCell ref="G36:K36"/>
    <mergeCell ref="A27:K27"/>
    <mergeCell ref="A28:K28"/>
    <mergeCell ref="A29:K29"/>
    <mergeCell ref="A30:K30"/>
    <mergeCell ref="A32:K32"/>
    <mergeCell ref="A36:B36"/>
    <mergeCell ref="A31:K31"/>
    <mergeCell ref="A34:K34"/>
    <mergeCell ref="A35:K35"/>
    <mergeCell ref="A38:B38"/>
    <mergeCell ref="A37:B37"/>
    <mergeCell ref="G37:K38"/>
    <mergeCell ref="C36:F38"/>
    <mergeCell ref="A7:J7"/>
    <mergeCell ref="A8:J8"/>
    <mergeCell ref="A11:J11"/>
    <mergeCell ref="A19:J19"/>
    <mergeCell ref="A9:J9"/>
    <mergeCell ref="A13:J13"/>
    <mergeCell ref="A12:J12"/>
    <mergeCell ref="A10:J10"/>
    <mergeCell ref="A14:J14"/>
    <mergeCell ref="A26:K26"/>
    <mergeCell ref="A18:J18"/>
    <mergeCell ref="A16:J16"/>
    <mergeCell ref="A17:J17"/>
    <mergeCell ref="A20:K20"/>
    <mergeCell ref="A22:K22"/>
    <mergeCell ref="A21:K21"/>
    <mergeCell ref="A25:K25"/>
    <mergeCell ref="C23:D23"/>
    <mergeCell ref="C24:D24"/>
    <mergeCell ref="A52:K52"/>
    <mergeCell ref="A44:K44"/>
    <mergeCell ref="A47:C47"/>
    <mergeCell ref="C49:E49"/>
    <mergeCell ref="C48:J48"/>
    <mergeCell ref="B50:D50"/>
    <mergeCell ref="E50:G50"/>
    <mergeCell ref="D47:J47"/>
    <mergeCell ref="H50:J50"/>
    <mergeCell ref="B51:C51"/>
    <mergeCell ref="D51:G51"/>
    <mergeCell ref="A39:K39"/>
    <mergeCell ref="A46:K46"/>
    <mergeCell ref="A48:B48"/>
    <mergeCell ref="G49:J49"/>
    <mergeCell ref="A45:K45"/>
    <mergeCell ref="A40:K40"/>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4" sqref="A4:C4"/>
    </sheetView>
  </sheetViews>
  <sheetFormatPr defaultColWidth="9.140625" defaultRowHeight="12.75"/>
  <cols>
    <col min="1" max="1" width="37.140625" style="52" customWidth="1"/>
    <col min="2" max="3" width="29.8515625" style="52" customWidth="1"/>
    <col min="4" max="16384" width="9.140625" style="52" customWidth="1"/>
  </cols>
  <sheetData>
    <row r="1" spans="1:3" ht="12.75">
      <c r="A1" s="776" t="s">
        <v>450</v>
      </c>
      <c r="B1" s="776"/>
      <c r="C1" s="776"/>
    </row>
    <row r="2" spans="1:5" ht="18">
      <c r="A2" s="782" t="s">
        <v>218</v>
      </c>
      <c r="B2" s="782"/>
      <c r="C2" s="782"/>
      <c r="D2" s="53"/>
      <c r="E2" s="53"/>
    </row>
    <row r="3" spans="1:5" ht="15.75">
      <c r="A3" s="783" t="s">
        <v>165</v>
      </c>
      <c r="B3" s="783"/>
      <c r="C3" s="783"/>
      <c r="D3" s="53"/>
      <c r="E3" s="53"/>
    </row>
    <row r="4" spans="1:5" ht="12.75">
      <c r="A4" s="784"/>
      <c r="B4" s="784"/>
      <c r="C4" s="784"/>
      <c r="D4" s="53"/>
      <c r="E4" s="53"/>
    </row>
    <row r="5" spans="1:5" ht="16.5" thickBot="1">
      <c r="A5" s="54" t="s">
        <v>380</v>
      </c>
      <c r="B5" s="779" t="str">
        <f>+CONCATENATE(ZAKL_DATA!B5," ",ZAKL_DATA!B4," ",ZAKL_DATA!B7)</f>
        <v>  </v>
      </c>
      <c r="C5" s="780"/>
      <c r="D5" s="53"/>
      <c r="E5" s="53"/>
    </row>
    <row r="6" spans="1:5" ht="15.75" customHeight="1" thickBot="1">
      <c r="A6" s="55" t="s">
        <v>381</v>
      </c>
      <c r="B6" s="56" t="s">
        <v>382</v>
      </c>
      <c r="C6" s="57" t="s">
        <v>383</v>
      </c>
      <c r="D6" s="53"/>
      <c r="E6" s="53"/>
    </row>
    <row r="7" spans="1:5" ht="15.75" customHeight="1">
      <c r="A7" s="58" t="s">
        <v>384</v>
      </c>
      <c r="B7" s="155">
        <v>0</v>
      </c>
      <c r="C7" s="156">
        <v>0</v>
      </c>
      <c r="D7" s="53"/>
      <c r="E7" s="53"/>
    </row>
    <row r="8" spans="1:5" ht="15.75" customHeight="1">
      <c r="A8" s="59" t="s">
        <v>502</v>
      </c>
      <c r="B8" s="157">
        <v>0</v>
      </c>
      <c r="C8" s="158">
        <v>0</v>
      </c>
      <c r="D8" s="53"/>
      <c r="E8" s="53"/>
    </row>
    <row r="9" spans="1:5" ht="15.75" customHeight="1">
      <c r="A9" s="59" t="s">
        <v>307</v>
      </c>
      <c r="B9" s="157">
        <v>0</v>
      </c>
      <c r="C9" s="158">
        <v>0</v>
      </c>
      <c r="D9" s="53"/>
      <c r="E9" s="53"/>
    </row>
    <row r="10" spans="1:5" ht="15.75" customHeight="1">
      <c r="A10" s="59" t="s">
        <v>308</v>
      </c>
      <c r="B10" s="157">
        <v>0</v>
      </c>
      <c r="C10" s="158">
        <v>0</v>
      </c>
      <c r="D10" s="53"/>
      <c r="E10" s="53"/>
    </row>
    <row r="11" spans="1:5" ht="15.75" customHeight="1">
      <c r="A11" s="59" t="s">
        <v>503</v>
      </c>
      <c r="B11" s="157">
        <v>0</v>
      </c>
      <c r="C11" s="158">
        <v>0</v>
      </c>
      <c r="D11" s="53"/>
      <c r="E11" s="53"/>
    </row>
    <row r="12" spans="1:5" ht="15.75" customHeight="1">
      <c r="A12" s="59" t="s">
        <v>56</v>
      </c>
      <c r="B12" s="157">
        <v>0</v>
      </c>
      <c r="C12" s="158">
        <v>0</v>
      </c>
      <c r="D12" s="53"/>
      <c r="E12" s="53"/>
    </row>
    <row r="13" spans="1:5" ht="15.75" customHeight="1">
      <c r="A13" s="59" t="s">
        <v>59</v>
      </c>
      <c r="B13" s="157">
        <v>0</v>
      </c>
      <c r="C13" s="158">
        <v>0</v>
      </c>
      <c r="D13" s="53"/>
      <c r="E13" s="53"/>
    </row>
    <row r="14" spans="1:5" ht="15.75" customHeight="1">
      <c r="A14" s="59" t="s">
        <v>60</v>
      </c>
      <c r="B14" s="157">
        <v>0</v>
      </c>
      <c r="C14" s="158">
        <v>0</v>
      </c>
      <c r="D14" s="53"/>
      <c r="E14" s="53"/>
    </row>
    <row r="15" spans="1:5" ht="15.75" customHeight="1">
      <c r="A15" s="59" t="s">
        <v>385</v>
      </c>
      <c r="B15" s="157">
        <v>0</v>
      </c>
      <c r="C15" s="158">
        <v>0</v>
      </c>
      <c r="D15" s="53"/>
      <c r="E15" s="53"/>
    </row>
    <row r="16" spans="1:5" ht="15.75" customHeight="1">
      <c r="A16" s="60" t="s">
        <v>386</v>
      </c>
      <c r="B16" s="159">
        <f>SUM(B7:B15)</f>
        <v>0</v>
      </c>
      <c r="C16" s="160">
        <f>SUM(C7:C15)</f>
        <v>0</v>
      </c>
      <c r="D16" s="53"/>
      <c r="E16" s="53"/>
    </row>
    <row r="17" spans="1:5" ht="15.75" customHeight="1" thickBot="1">
      <c r="A17" s="61" t="s">
        <v>387</v>
      </c>
      <c r="B17" s="161">
        <f>SUM(B7:B16)</f>
        <v>0</v>
      </c>
      <c r="C17" s="162">
        <f>SUM(C7:C16)</f>
        <v>0</v>
      </c>
      <c r="D17" s="53"/>
      <c r="E17" s="53"/>
    </row>
    <row r="18" spans="1:5" ht="15.75" customHeight="1" thickBot="1">
      <c r="A18" s="62" t="s">
        <v>388</v>
      </c>
      <c r="B18" s="163"/>
      <c r="C18" s="164"/>
      <c r="D18" s="53"/>
      <c r="E18" s="53"/>
    </row>
    <row r="19" spans="1:5" ht="15.75" customHeight="1">
      <c r="A19" s="58" t="s">
        <v>210</v>
      </c>
      <c r="B19" s="155">
        <v>0</v>
      </c>
      <c r="C19" s="156">
        <v>0</v>
      </c>
      <c r="D19" s="53"/>
      <c r="E19" s="53"/>
    </row>
    <row r="20" spans="1:5" ht="15.75" customHeight="1">
      <c r="A20" s="59" t="s">
        <v>61</v>
      </c>
      <c r="B20" s="157">
        <v>0</v>
      </c>
      <c r="C20" s="158">
        <v>0</v>
      </c>
      <c r="D20" s="53"/>
      <c r="E20" s="53"/>
    </row>
    <row r="21" spans="1:5" ht="15.75" customHeight="1">
      <c r="A21" s="59" t="s">
        <v>389</v>
      </c>
      <c r="B21" s="157">
        <v>0</v>
      </c>
      <c r="C21" s="158">
        <v>0</v>
      </c>
      <c r="D21" s="53"/>
      <c r="E21" s="53"/>
    </row>
    <row r="22" spans="1:5" ht="15.75" customHeight="1">
      <c r="A22" s="59" t="s">
        <v>309</v>
      </c>
      <c r="B22" s="157">
        <v>0</v>
      </c>
      <c r="C22" s="158">
        <v>0</v>
      </c>
      <c r="D22" s="53"/>
      <c r="E22" s="53"/>
    </row>
    <row r="23" spans="1:5" ht="15.75" customHeight="1">
      <c r="A23" s="60" t="s">
        <v>390</v>
      </c>
      <c r="B23" s="159">
        <f>SUM(B19:B22)</f>
        <v>0</v>
      </c>
      <c r="C23" s="160">
        <f>SUM(C19:C22)</f>
        <v>0</v>
      </c>
      <c r="D23" s="53"/>
      <c r="E23" s="53"/>
    </row>
    <row r="24" spans="1:5" ht="15.75" customHeight="1">
      <c r="A24" s="60" t="s">
        <v>391</v>
      </c>
      <c r="B24" s="159">
        <f>B16-B23</f>
        <v>0</v>
      </c>
      <c r="C24" s="160">
        <f>C16-C23</f>
        <v>0</v>
      </c>
      <c r="D24" s="53"/>
      <c r="E24" s="53"/>
    </row>
    <row r="25" spans="1:5" ht="15.75" customHeight="1" thickBot="1">
      <c r="A25" s="61" t="s">
        <v>387</v>
      </c>
      <c r="B25" s="161">
        <f>SUM(B19:B24)</f>
        <v>0</v>
      </c>
      <c r="C25" s="162">
        <f>SUM(C19:C24)</f>
        <v>0</v>
      </c>
      <c r="D25" s="53"/>
      <c r="E25" s="53"/>
    </row>
    <row r="26" spans="1:5" ht="15.75" customHeight="1">
      <c r="A26" s="785"/>
      <c r="B26" s="469"/>
      <c r="C26" s="469"/>
      <c r="D26" s="53"/>
      <c r="E26" s="53"/>
    </row>
    <row r="27" spans="1:5" ht="15.75" customHeight="1" thickBot="1">
      <c r="A27" s="781" t="s">
        <v>392</v>
      </c>
      <c r="B27" s="318"/>
      <c r="C27" s="318"/>
      <c r="D27" s="53"/>
      <c r="E27" s="53"/>
    </row>
    <row r="28" spans="1:3" ht="15.75" customHeight="1" thickBot="1">
      <c r="A28" s="55" t="s">
        <v>62</v>
      </c>
      <c r="B28" s="63"/>
      <c r="C28" s="64" t="s">
        <v>383</v>
      </c>
    </row>
    <row r="29" spans="1:3" ht="15.75" customHeight="1">
      <c r="A29" s="58" t="s">
        <v>393</v>
      </c>
      <c r="B29" s="65"/>
      <c r="C29" s="165">
        <v>0</v>
      </c>
    </row>
    <row r="30" spans="1:3" ht="15.75" customHeight="1">
      <c r="A30" s="59" t="s">
        <v>394</v>
      </c>
      <c r="B30" s="66"/>
      <c r="C30" s="166">
        <v>0</v>
      </c>
    </row>
    <row r="31" spans="1:3" ht="15.75" customHeight="1">
      <c r="A31" s="59" t="s">
        <v>395</v>
      </c>
      <c r="B31" s="66"/>
      <c r="C31" s="166">
        <v>0</v>
      </c>
    </row>
    <row r="32" spans="1:3" ht="15.75" customHeight="1">
      <c r="A32" s="69" t="s">
        <v>404</v>
      </c>
      <c r="B32" s="66"/>
      <c r="C32" s="166">
        <v>0</v>
      </c>
    </row>
    <row r="33" spans="1:3" ht="15.75" customHeight="1">
      <c r="A33" s="59" t="s">
        <v>396</v>
      </c>
      <c r="B33" s="66"/>
      <c r="C33" s="166">
        <v>0</v>
      </c>
    </row>
    <row r="34" spans="1:3" ht="15.75" customHeight="1">
      <c r="A34" s="71" t="s">
        <v>397</v>
      </c>
      <c r="B34" s="70"/>
      <c r="C34" s="167">
        <f>+C29+C30+C31+C33</f>
        <v>0</v>
      </c>
    </row>
    <row r="35" spans="1:3" ht="15.75" customHeight="1" thickBot="1">
      <c r="A35" s="61" t="s">
        <v>387</v>
      </c>
      <c r="B35" s="67"/>
      <c r="C35" s="168">
        <f>SUM(C29:C33)</f>
        <v>0</v>
      </c>
    </row>
    <row r="36" spans="1:3" ht="15.75" customHeight="1" thickBot="1">
      <c r="A36" s="62" t="s">
        <v>63</v>
      </c>
      <c r="B36" s="68"/>
      <c r="C36" s="169"/>
    </row>
    <row r="37" spans="1:3" ht="15.75" customHeight="1">
      <c r="A37" s="58" t="s">
        <v>398</v>
      </c>
      <c r="B37" s="65"/>
      <c r="C37" s="165">
        <v>0</v>
      </c>
    </row>
    <row r="38" spans="1:3" ht="15.75" customHeight="1">
      <c r="A38" s="59" t="s">
        <v>399</v>
      </c>
      <c r="B38" s="66"/>
      <c r="C38" s="166">
        <v>0</v>
      </c>
    </row>
    <row r="39" spans="1:3" ht="15.75" customHeight="1">
      <c r="A39" s="59" t="s">
        <v>400</v>
      </c>
      <c r="B39" s="66"/>
      <c r="C39" s="166">
        <v>0</v>
      </c>
    </row>
    <row r="40" spans="1:3" ht="15.75" customHeight="1">
      <c r="A40" s="59" t="s">
        <v>331</v>
      </c>
      <c r="B40" s="66"/>
      <c r="C40" s="166">
        <v>0</v>
      </c>
    </row>
    <row r="41" spans="1:3" ht="15.75" customHeight="1">
      <c r="A41" s="59" t="s">
        <v>401</v>
      </c>
      <c r="B41" s="66"/>
      <c r="C41" s="166">
        <v>0</v>
      </c>
    </row>
    <row r="42" spans="1:3" ht="15.75" customHeight="1">
      <c r="A42" s="59" t="s">
        <v>402</v>
      </c>
      <c r="B42" s="66"/>
      <c r="C42" s="166">
        <v>0</v>
      </c>
    </row>
    <row r="43" spans="1:3" ht="15.75" customHeight="1">
      <c r="A43" s="69" t="s">
        <v>405</v>
      </c>
      <c r="B43" s="66"/>
      <c r="C43" s="166">
        <v>0</v>
      </c>
    </row>
    <row r="44" spans="1:3" ht="15.75" customHeight="1">
      <c r="A44" s="69" t="s">
        <v>211</v>
      </c>
      <c r="B44" s="66"/>
      <c r="C44" s="166">
        <v>0</v>
      </c>
    </row>
    <row r="45" spans="1:3" ht="15.75" customHeight="1">
      <c r="A45" s="69" t="s">
        <v>209</v>
      </c>
      <c r="B45" s="66"/>
      <c r="C45" s="166">
        <v>0</v>
      </c>
    </row>
    <row r="46" spans="1:3" ht="15.75" customHeight="1">
      <c r="A46" s="71" t="s">
        <v>403</v>
      </c>
      <c r="B46" s="70"/>
      <c r="C46" s="167">
        <f>+SUM(C37:C42)</f>
        <v>0</v>
      </c>
    </row>
    <row r="47" spans="1:3" ht="15.75" customHeight="1">
      <c r="A47" s="71" t="s">
        <v>18</v>
      </c>
      <c r="B47" s="70"/>
      <c r="C47" s="167">
        <f>+C34-C46</f>
        <v>0</v>
      </c>
    </row>
    <row r="48" spans="1:3" ht="15.75" customHeight="1" thickBot="1">
      <c r="A48" s="61" t="s">
        <v>387</v>
      </c>
      <c r="B48" s="67"/>
      <c r="C48" s="168">
        <f>SUM(C37:C45)</f>
        <v>0</v>
      </c>
    </row>
    <row r="49" spans="1:3" ht="12.75">
      <c r="A49" s="777" t="str">
        <f>+DAP1!A46:L46</f>
        <v>Formulář zpracovala ASPEKT HM, daňová, účetní a auditorská kancelář, www.danovapriznani.cz, business.center.cz</v>
      </c>
      <c r="B49" s="778"/>
      <c r="C49" s="778"/>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zoomScalePageLayoutView="0"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807" t="s">
        <v>297</v>
      </c>
      <c r="B1" s="808"/>
      <c r="C1" s="808"/>
      <c r="D1" s="808"/>
      <c r="E1" s="808"/>
      <c r="F1" s="808"/>
      <c r="G1" s="809"/>
      <c r="H1" s="275" t="s">
        <v>425</v>
      </c>
      <c r="I1" s="817">
        <f>DAP1!A9</f>
      </c>
      <c r="J1" s="818"/>
      <c r="K1" s="676"/>
    </row>
    <row r="2" spans="1:11" ht="26.25" customHeight="1">
      <c r="A2" s="830" t="s">
        <v>487</v>
      </c>
      <c r="B2" s="830"/>
      <c r="C2" s="830"/>
      <c r="D2" s="830"/>
      <c r="E2" s="830"/>
      <c r="F2" s="830"/>
      <c r="G2" s="359"/>
      <c r="H2" s="831"/>
      <c r="I2" s="831"/>
      <c r="J2" s="831"/>
      <c r="K2" s="831"/>
    </row>
    <row r="3" spans="1:11" ht="36" customHeight="1">
      <c r="A3" s="821" t="s">
        <v>83</v>
      </c>
      <c r="B3" s="822"/>
      <c r="C3" s="822"/>
      <c r="D3" s="822"/>
      <c r="E3" s="822"/>
      <c r="F3" s="822"/>
      <c r="G3" s="822"/>
      <c r="H3" s="822"/>
      <c r="I3" s="822"/>
      <c r="J3" s="822"/>
      <c r="K3" s="822"/>
    </row>
    <row r="4" spans="1:11" ht="15.75" customHeight="1">
      <c r="A4" s="810" t="s">
        <v>302</v>
      </c>
      <c r="B4" s="359"/>
      <c r="C4" s="359"/>
      <c r="D4" s="359"/>
      <c r="E4" s="359"/>
      <c r="F4" s="359"/>
      <c r="G4" s="359"/>
      <c r="H4" s="359"/>
      <c r="I4" s="359"/>
      <c r="J4" s="359"/>
      <c r="K4" s="359"/>
    </row>
    <row r="5" spans="1:11" ht="15.75" customHeight="1">
      <c r="A5" s="811" t="s">
        <v>303</v>
      </c>
      <c r="B5" s="812"/>
      <c r="C5" s="812"/>
      <c r="D5" s="812"/>
      <c r="E5" s="812"/>
      <c r="F5" s="812"/>
      <c r="G5" s="812"/>
      <c r="H5" s="812"/>
      <c r="I5" s="812"/>
      <c r="J5" s="812"/>
      <c r="K5" s="812"/>
    </row>
    <row r="6" spans="1:11" ht="9.75" customHeight="1">
      <c r="A6" s="813" t="s">
        <v>248</v>
      </c>
      <c r="B6" s="814"/>
      <c r="C6" s="814"/>
      <c r="D6" s="814"/>
      <c r="E6" s="814"/>
      <c r="F6" s="814"/>
      <c r="G6" s="814"/>
      <c r="H6" s="814"/>
      <c r="I6" s="814"/>
      <c r="J6" s="814"/>
      <c r="K6" s="814"/>
    </row>
    <row r="7" spans="1:11" ht="7.5" customHeight="1" thickBot="1">
      <c r="A7" s="813"/>
      <c r="B7" s="814"/>
      <c r="C7" s="814"/>
      <c r="D7" s="814"/>
      <c r="E7" s="814"/>
      <c r="F7" s="814"/>
      <c r="G7" s="814"/>
      <c r="H7" s="814"/>
      <c r="I7" s="814"/>
      <c r="J7" s="814"/>
      <c r="K7" s="814"/>
    </row>
    <row r="8" spans="1:50" s="117" customFormat="1" ht="24" customHeight="1" thickBot="1">
      <c r="A8" s="819" t="s">
        <v>159</v>
      </c>
      <c r="B8" s="820"/>
      <c r="C8" s="102"/>
      <c r="D8" s="115"/>
      <c r="E8" s="819" t="s">
        <v>219</v>
      </c>
      <c r="F8" s="825"/>
      <c r="G8" s="102"/>
      <c r="H8" s="115"/>
      <c r="I8" s="819" t="s">
        <v>301</v>
      </c>
      <c r="J8" s="839"/>
      <c r="K8" s="102"/>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11" ht="7.5" customHeight="1" thickBot="1">
      <c r="A9" s="835"/>
      <c r="B9" s="835"/>
      <c r="C9" s="835"/>
      <c r="D9" s="835"/>
      <c r="E9" s="835"/>
      <c r="F9" s="835"/>
      <c r="G9" s="835"/>
      <c r="H9" s="835"/>
      <c r="I9" s="835"/>
      <c r="J9" s="835"/>
      <c r="K9" s="835"/>
    </row>
    <row r="10" spans="1:11" ht="12.75">
      <c r="A10" s="826"/>
      <c r="B10" s="827"/>
      <c r="C10" s="827"/>
      <c r="D10" s="827"/>
      <c r="E10" s="828"/>
      <c r="F10" s="829" t="s">
        <v>65</v>
      </c>
      <c r="G10" s="802"/>
      <c r="H10" s="803"/>
      <c r="I10" s="836" t="s">
        <v>75</v>
      </c>
      <c r="J10" s="837"/>
      <c r="K10" s="838"/>
    </row>
    <row r="11" spans="1:11" ht="18" customHeight="1">
      <c r="A11" s="20">
        <v>101</v>
      </c>
      <c r="B11" s="799" t="s">
        <v>251</v>
      </c>
      <c r="C11" s="799"/>
      <c r="D11" s="799"/>
      <c r="E11" s="800"/>
      <c r="F11" s="522">
        <f>+CEILING(ZAV!C34,1)-ZAV!C32</f>
        <v>0</v>
      </c>
      <c r="G11" s="823"/>
      <c r="H11" s="824"/>
      <c r="I11" s="832"/>
      <c r="J11" s="833"/>
      <c r="K11" s="834"/>
    </row>
    <row r="12" spans="1:11" ht="18" customHeight="1">
      <c r="A12" s="20">
        <v>102</v>
      </c>
      <c r="B12" s="799" t="s">
        <v>252</v>
      </c>
      <c r="C12" s="799"/>
      <c r="D12" s="799"/>
      <c r="E12" s="800"/>
      <c r="F12" s="522">
        <f>+IF(OR(EXACT(K8,"X"),EXACT(K8,"x")),FLOOR(D30*IF(D30&gt;0.5,1Př1!F11,MIN(2000000,1Př1!F11)),1),FLOOR(ZAV!C46,1))</f>
        <v>0</v>
      </c>
      <c r="G12" s="823"/>
      <c r="H12" s="824"/>
      <c r="I12" s="832"/>
      <c r="J12" s="833"/>
      <c r="K12" s="834"/>
    </row>
    <row r="13" spans="1:11" ht="18" customHeight="1">
      <c r="A13" s="20">
        <v>103</v>
      </c>
      <c r="B13" s="799" t="s">
        <v>90</v>
      </c>
      <c r="C13" s="799"/>
      <c r="D13" s="799"/>
      <c r="E13" s="800"/>
      <c r="F13" s="522">
        <v>0</v>
      </c>
      <c r="G13" s="823"/>
      <c r="H13" s="824"/>
      <c r="I13" s="832"/>
      <c r="J13" s="833"/>
      <c r="K13" s="834"/>
    </row>
    <row r="14" spans="1:11" ht="24" customHeight="1">
      <c r="A14" s="84">
        <v>104</v>
      </c>
      <c r="B14" s="815" t="s">
        <v>97</v>
      </c>
      <c r="C14" s="520"/>
      <c r="D14" s="520"/>
      <c r="E14" s="521"/>
      <c r="F14" s="522">
        <f>+F11-F12-F13</f>
        <v>0</v>
      </c>
      <c r="G14" s="823"/>
      <c r="H14" s="824"/>
      <c r="I14" s="832"/>
      <c r="J14" s="833"/>
      <c r="K14" s="834"/>
    </row>
    <row r="15" spans="1:11" ht="45" customHeight="1">
      <c r="A15" s="17">
        <v>105</v>
      </c>
      <c r="B15" s="815" t="s">
        <v>427</v>
      </c>
      <c r="C15" s="815"/>
      <c r="D15" s="815"/>
      <c r="E15" s="816"/>
      <c r="F15" s="843">
        <f>+SUM(1Př2!F20:G23)</f>
        <v>0</v>
      </c>
      <c r="G15" s="844"/>
      <c r="H15" s="845"/>
      <c r="I15" s="832"/>
      <c r="J15" s="833"/>
      <c r="K15" s="834"/>
    </row>
    <row r="16" spans="1:11" ht="45" customHeight="1">
      <c r="A16" s="86">
        <v>106</v>
      </c>
      <c r="B16" s="815" t="s">
        <v>426</v>
      </c>
      <c r="C16" s="815"/>
      <c r="D16" s="815"/>
      <c r="E16" s="816"/>
      <c r="F16" s="843">
        <f>+SUM(1Př2!F26:G29)</f>
        <v>0</v>
      </c>
      <c r="G16" s="844"/>
      <c r="H16" s="845"/>
      <c r="I16" s="832"/>
      <c r="J16" s="833"/>
      <c r="K16" s="834"/>
    </row>
    <row r="17" spans="1:11" ht="36" customHeight="1">
      <c r="A17" s="17">
        <v>107</v>
      </c>
      <c r="B17" s="815" t="s">
        <v>220</v>
      </c>
      <c r="C17" s="520"/>
      <c r="D17" s="520"/>
      <c r="E17" s="521"/>
      <c r="F17" s="522">
        <f>FLOOR(+F11*1Př2!G39,1)</f>
        <v>0</v>
      </c>
      <c r="G17" s="823"/>
      <c r="H17" s="824"/>
      <c r="I17" s="832"/>
      <c r="J17" s="833"/>
      <c r="K17" s="834"/>
    </row>
    <row r="18" spans="1:50" s="2" customFormat="1" ht="36" customHeight="1">
      <c r="A18" s="17">
        <v>108</v>
      </c>
      <c r="B18" s="801" t="s">
        <v>222</v>
      </c>
      <c r="C18" s="802"/>
      <c r="D18" s="802"/>
      <c r="E18" s="803"/>
      <c r="F18" s="522">
        <f>FLOOR(+F12*1Př2!G39,1)</f>
        <v>0</v>
      </c>
      <c r="G18" s="823"/>
      <c r="H18" s="824"/>
      <c r="I18" s="832"/>
      <c r="J18" s="833"/>
      <c r="K18" s="83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801" t="s">
        <v>223</v>
      </c>
      <c r="C19" s="802"/>
      <c r="D19" s="802"/>
      <c r="E19" s="803"/>
      <c r="F19" s="522">
        <v>0</v>
      </c>
      <c r="G19" s="823"/>
      <c r="H19" s="824"/>
      <c r="I19" s="832"/>
      <c r="J19" s="833"/>
      <c r="K19" s="834"/>
      <c r="L19" s="7"/>
      <c r="M19" s="151" t="str">
        <f>+IF(F19-F20&gt;540000,"CHYBA"," ")</f>
        <v>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801" t="s">
        <v>224</v>
      </c>
      <c r="C20" s="802"/>
      <c r="D20" s="802"/>
      <c r="E20" s="803"/>
      <c r="F20" s="522">
        <v>0</v>
      </c>
      <c r="G20" s="823"/>
      <c r="H20" s="824"/>
      <c r="I20" s="832"/>
      <c r="J20" s="833"/>
      <c r="K20" s="834"/>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799" t="s">
        <v>90</v>
      </c>
      <c r="C21" s="799"/>
      <c r="D21" s="799"/>
      <c r="E21" s="800"/>
      <c r="F21" s="522">
        <v>0</v>
      </c>
      <c r="G21" s="823"/>
      <c r="H21" s="824"/>
      <c r="I21" s="832"/>
      <c r="J21" s="833"/>
      <c r="K21" s="834"/>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801" t="s">
        <v>85</v>
      </c>
      <c r="C22" s="802"/>
      <c r="D22" s="802"/>
      <c r="E22" s="803"/>
      <c r="F22" s="522">
        <v>0</v>
      </c>
      <c r="G22" s="823"/>
      <c r="H22" s="824"/>
      <c r="I22" s="832"/>
      <c r="J22" s="833"/>
      <c r="K22" s="834"/>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804" t="s">
        <v>124</v>
      </c>
      <c r="C23" s="805"/>
      <c r="D23" s="805"/>
      <c r="E23" s="806"/>
      <c r="F23" s="854">
        <f>IF(OR(F11&gt;800000,A27&gt;800000),T("LIMIT"),+F14+F15-F16-F17+F18+F19-F20-F21+F22)</f>
        <v>0</v>
      </c>
      <c r="G23" s="855"/>
      <c r="H23" s="856"/>
      <c r="I23" s="846"/>
      <c r="J23" s="847"/>
      <c r="K23" s="848"/>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793" t="s">
        <v>253</v>
      </c>
      <c r="B24" s="794"/>
      <c r="C24" s="794"/>
      <c r="D24" s="794"/>
      <c r="E24" s="794"/>
      <c r="F24" s="794"/>
      <c r="G24" s="794"/>
      <c r="H24" s="794"/>
      <c r="I24" s="794"/>
      <c r="J24" s="794"/>
      <c r="K24" s="794"/>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789" t="s">
        <v>304</v>
      </c>
      <c r="B25" s="790"/>
      <c r="C25" s="790"/>
      <c r="D25" s="790"/>
      <c r="E25" s="790"/>
      <c r="F25" s="790"/>
      <c r="G25" s="790"/>
      <c r="H25" s="790"/>
      <c r="I25" s="790"/>
      <c r="J25" s="790"/>
      <c r="K25" s="790"/>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605" t="s">
        <v>225</v>
      </c>
      <c r="B26" s="773"/>
      <c r="C26" s="795"/>
      <c r="D26" s="795"/>
      <c r="E26" s="605" t="s">
        <v>69</v>
      </c>
      <c r="F26" s="796"/>
      <c r="G26" s="795"/>
      <c r="H26" s="795"/>
      <c r="I26" s="797" t="s">
        <v>70</v>
      </c>
      <c r="J26" s="797"/>
      <c r="K26" s="798"/>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786">
        <v>0</v>
      </c>
      <c r="B27" s="791"/>
      <c r="C27" s="792"/>
      <c r="D27" s="148"/>
      <c r="E27" s="786">
        <f>+CEILING(ZAV!C43,1)</f>
        <v>0</v>
      </c>
      <c r="F27" s="859"/>
      <c r="G27" s="792"/>
      <c r="H27" s="148"/>
      <c r="I27" s="786">
        <v>0</v>
      </c>
      <c r="J27" s="787"/>
      <c r="K27" s="788"/>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789" t="s">
        <v>257</v>
      </c>
      <c r="B28" s="790"/>
      <c r="C28" s="790"/>
      <c r="D28" s="790"/>
      <c r="E28" s="790"/>
      <c r="F28" s="790"/>
      <c r="G28" s="790"/>
      <c r="H28" s="790"/>
      <c r="I28" s="790"/>
      <c r="J28" s="790"/>
      <c r="K28" s="790"/>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97" t="s">
        <v>259</v>
      </c>
      <c r="B29" s="798"/>
      <c r="C29" s="798"/>
      <c r="D29" s="851" t="s">
        <v>258</v>
      </c>
      <c r="E29" s="851"/>
      <c r="F29" s="851" t="s">
        <v>62</v>
      </c>
      <c r="G29" s="851"/>
      <c r="H29" s="851" t="s">
        <v>63</v>
      </c>
      <c r="I29" s="851"/>
      <c r="J29" s="851" t="s">
        <v>98</v>
      </c>
      <c r="K29" s="851"/>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66">
        <f>+ZAKL_DATA!B29</f>
        <v>0</v>
      </c>
      <c r="B30" s="867"/>
      <c r="C30" s="868"/>
      <c r="D30" s="864">
        <v>0</v>
      </c>
      <c r="E30" s="865"/>
      <c r="F30" s="873">
        <f>+F11</f>
        <v>0</v>
      </c>
      <c r="G30" s="874"/>
      <c r="H30" s="873">
        <f>+F12+F13</f>
        <v>0</v>
      </c>
      <c r="I30" s="874"/>
      <c r="J30" s="852"/>
      <c r="K30" s="853"/>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69" t="s">
        <v>260</v>
      </c>
      <c r="B31" s="870"/>
      <c r="C31" s="870"/>
      <c r="D31" s="870"/>
      <c r="E31" s="870"/>
      <c r="F31" s="870"/>
      <c r="G31" s="870"/>
      <c r="H31" s="870"/>
      <c r="I31" s="870"/>
      <c r="J31" s="870"/>
      <c r="K31" s="870"/>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60"/>
      <c r="B32" s="861"/>
      <c r="C32" s="861"/>
      <c r="D32" s="862">
        <v>0</v>
      </c>
      <c r="E32" s="863"/>
      <c r="F32" s="857">
        <v>0</v>
      </c>
      <c r="G32" s="858"/>
      <c r="H32" s="857">
        <v>0</v>
      </c>
      <c r="I32" s="858"/>
      <c r="J32" s="871"/>
      <c r="K32" s="872"/>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75"/>
      <c r="B33" s="876"/>
      <c r="C33" s="876"/>
      <c r="D33" s="877">
        <v>0</v>
      </c>
      <c r="E33" s="878"/>
      <c r="F33" s="879">
        <v>0</v>
      </c>
      <c r="G33" s="880"/>
      <c r="H33" s="879">
        <v>0</v>
      </c>
      <c r="I33" s="880"/>
      <c r="J33" s="849"/>
      <c r="K33" s="85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75"/>
      <c r="B34" s="876"/>
      <c r="C34" s="876"/>
      <c r="D34" s="877">
        <v>0</v>
      </c>
      <c r="E34" s="878"/>
      <c r="F34" s="879">
        <v>0</v>
      </c>
      <c r="G34" s="880"/>
      <c r="H34" s="879">
        <v>0</v>
      </c>
      <c r="I34" s="880"/>
      <c r="J34" s="849"/>
      <c r="K34" s="85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81" t="s">
        <v>460</v>
      </c>
      <c r="B35" s="882"/>
      <c r="C35" s="882"/>
      <c r="D35" s="883"/>
      <c r="E35" s="884"/>
      <c r="F35" s="887">
        <f>SUM(F32:F34)+F30</f>
        <v>0</v>
      </c>
      <c r="G35" s="888"/>
      <c r="H35" s="887">
        <f>SUM(H32:H34)+H30</f>
        <v>0</v>
      </c>
      <c r="I35" s="888"/>
      <c r="J35" s="885"/>
      <c r="K35" s="88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41" t="str">
        <f>+DAP1!A46</f>
        <v>Formulář zpracovala ASPEKT HM, daňová, účetní a auditorská kancelář, www.danovapriznani.cz, business.center.cz</v>
      </c>
      <c r="B36" s="841"/>
      <c r="C36" s="841"/>
      <c r="D36" s="841"/>
      <c r="E36" s="841"/>
      <c r="F36" s="841"/>
      <c r="G36" s="841"/>
      <c r="H36" s="841"/>
      <c r="I36" s="841"/>
      <c r="J36" s="841"/>
      <c r="K36" s="841"/>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42" t="s">
        <v>488</v>
      </c>
      <c r="B37" s="842"/>
      <c r="C37" s="842"/>
      <c r="D37" s="842"/>
      <c r="E37" s="842"/>
      <c r="F37" s="842"/>
      <c r="G37" s="842"/>
      <c r="H37" s="842"/>
      <c r="I37" s="842"/>
      <c r="J37" s="842"/>
      <c r="K37" s="842"/>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40" t="s">
        <v>298</v>
      </c>
      <c r="B38" s="840"/>
      <c r="C38" s="840"/>
      <c r="D38" s="840"/>
      <c r="E38" s="840"/>
      <c r="F38" s="840"/>
      <c r="G38" s="840"/>
      <c r="H38" s="840"/>
      <c r="I38" s="840"/>
      <c r="J38" s="840"/>
      <c r="K38" s="840"/>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J34:K34"/>
    <mergeCell ref="J35:K35"/>
    <mergeCell ref="F35:G35"/>
    <mergeCell ref="H35:I35"/>
    <mergeCell ref="F34:G34"/>
    <mergeCell ref="H34:I34"/>
    <mergeCell ref="A34:C34"/>
    <mergeCell ref="D34:E34"/>
    <mergeCell ref="A35:C35"/>
    <mergeCell ref="D35:E35"/>
    <mergeCell ref="A33:C33"/>
    <mergeCell ref="D33:E33"/>
    <mergeCell ref="F33:G33"/>
    <mergeCell ref="H33:I33"/>
    <mergeCell ref="A32:C32"/>
    <mergeCell ref="D32:E32"/>
    <mergeCell ref="A29:C29"/>
    <mergeCell ref="D29:E29"/>
    <mergeCell ref="D30:E30"/>
    <mergeCell ref="A30:C30"/>
    <mergeCell ref="A31:K31"/>
    <mergeCell ref="J32:K32"/>
    <mergeCell ref="H30:I30"/>
    <mergeCell ref="F30:G30"/>
    <mergeCell ref="F32:G32"/>
    <mergeCell ref="H32:I32"/>
    <mergeCell ref="F18:H18"/>
    <mergeCell ref="F19:H19"/>
    <mergeCell ref="I18:K18"/>
    <mergeCell ref="I19:K19"/>
    <mergeCell ref="F22:H22"/>
    <mergeCell ref="F20:H20"/>
    <mergeCell ref="J29:K29"/>
    <mergeCell ref="E27:G27"/>
    <mergeCell ref="I15:K15"/>
    <mergeCell ref="I20:K20"/>
    <mergeCell ref="F21:H21"/>
    <mergeCell ref="J33:K33"/>
    <mergeCell ref="F29:G29"/>
    <mergeCell ref="H29:I29"/>
    <mergeCell ref="J30:K30"/>
    <mergeCell ref="F23:H23"/>
    <mergeCell ref="F15:H15"/>
    <mergeCell ref="F17:H17"/>
    <mergeCell ref="I8:J8"/>
    <mergeCell ref="I14:K14"/>
    <mergeCell ref="A38:K38"/>
    <mergeCell ref="A36:K36"/>
    <mergeCell ref="A37:K37"/>
    <mergeCell ref="F16:H16"/>
    <mergeCell ref="I21:K21"/>
    <mergeCell ref="I22:K22"/>
    <mergeCell ref="I23:K23"/>
    <mergeCell ref="I17:K17"/>
    <mergeCell ref="H2:K2"/>
    <mergeCell ref="I16:K16"/>
    <mergeCell ref="A9:K9"/>
    <mergeCell ref="F11:H11"/>
    <mergeCell ref="I13:K13"/>
    <mergeCell ref="I10:K10"/>
    <mergeCell ref="I11:K11"/>
    <mergeCell ref="I12:K12"/>
    <mergeCell ref="F13:H13"/>
    <mergeCell ref="F14:H14"/>
    <mergeCell ref="I1:K1"/>
    <mergeCell ref="A8:B8"/>
    <mergeCell ref="B11:E11"/>
    <mergeCell ref="B12:E12"/>
    <mergeCell ref="A3:K3"/>
    <mergeCell ref="F12:H12"/>
    <mergeCell ref="E8:F8"/>
    <mergeCell ref="A10:E10"/>
    <mergeCell ref="F10:H10"/>
    <mergeCell ref="A2:G2"/>
    <mergeCell ref="B19:E19"/>
    <mergeCell ref="B20:E20"/>
    <mergeCell ref="B13:E13"/>
    <mergeCell ref="B14:E14"/>
    <mergeCell ref="B15:E15"/>
    <mergeCell ref="B16:E16"/>
    <mergeCell ref="B21:E21"/>
    <mergeCell ref="B22:E22"/>
    <mergeCell ref="B23:E23"/>
    <mergeCell ref="A1:G1"/>
    <mergeCell ref="A4:K4"/>
    <mergeCell ref="A5:K5"/>
    <mergeCell ref="A7:K7"/>
    <mergeCell ref="A6:K6"/>
    <mergeCell ref="B17:E17"/>
    <mergeCell ref="B18:E18"/>
    <mergeCell ref="I27:K27"/>
    <mergeCell ref="A28:K28"/>
    <mergeCell ref="A27:C27"/>
    <mergeCell ref="A24:K24"/>
    <mergeCell ref="A25:K25"/>
    <mergeCell ref="A26:D26"/>
    <mergeCell ref="E26:H26"/>
    <mergeCell ref="I26:K26"/>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F7" sqref="F7"/>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3" customWidth="1"/>
  </cols>
  <sheetData>
    <row r="1" spans="1:7" ht="18" customHeight="1">
      <c r="A1" s="789" t="s">
        <v>254</v>
      </c>
      <c r="B1" s="944"/>
      <c r="C1" s="944"/>
      <c r="D1" s="944"/>
      <c r="E1" s="944"/>
      <c r="F1" s="944"/>
      <c r="G1" s="944"/>
    </row>
    <row r="2" spans="1:52" ht="15.75" customHeight="1" thickBot="1">
      <c r="A2" s="945" t="s">
        <v>428</v>
      </c>
      <c r="B2" s="318"/>
      <c r="C2" s="143" t="s">
        <v>294</v>
      </c>
      <c r="D2" s="143"/>
      <c r="E2" s="143" t="s">
        <v>295</v>
      </c>
      <c r="F2" s="142" t="s">
        <v>296</v>
      </c>
      <c r="G2" s="142" t="s">
        <v>462</v>
      </c>
      <c r="AY2"/>
      <c r="AZ2"/>
    </row>
    <row r="3" spans="1:52" ht="15.75" customHeight="1" thickBot="1">
      <c r="A3" s="942"/>
      <c r="B3" s="943"/>
      <c r="C3" s="940"/>
      <c r="D3" s="941"/>
      <c r="E3" s="141"/>
      <c r="F3" s="146"/>
      <c r="G3" s="147">
        <v>12</v>
      </c>
      <c r="AY3"/>
      <c r="AZ3"/>
    </row>
    <row r="4" spans="1:7" ht="18" customHeight="1">
      <c r="A4" s="904" t="s">
        <v>231</v>
      </c>
      <c r="B4" s="905"/>
      <c r="C4" s="905"/>
      <c r="D4" s="905"/>
      <c r="E4" s="905"/>
      <c r="F4" s="905"/>
      <c r="G4" s="905"/>
    </row>
    <row r="5" spans="1:7" ht="15.75" customHeight="1" thickBot="1">
      <c r="A5" s="893" t="s">
        <v>189</v>
      </c>
      <c r="B5" s="894"/>
      <c r="C5" s="894"/>
      <c r="D5" s="894"/>
      <c r="E5" s="894"/>
      <c r="F5" s="894"/>
      <c r="G5" s="894"/>
    </row>
    <row r="6" spans="1:7" ht="22.5">
      <c r="A6" s="891"/>
      <c r="B6" s="530"/>
      <c r="C6" s="530"/>
      <c r="D6" s="530"/>
      <c r="E6" s="892"/>
      <c r="F6" s="88" t="s">
        <v>306</v>
      </c>
      <c r="G6" s="89" t="s">
        <v>305</v>
      </c>
    </row>
    <row r="7" spans="1:7" ht="15.75" customHeight="1">
      <c r="A7" s="49" t="s">
        <v>47</v>
      </c>
      <c r="B7" s="899" t="s">
        <v>509</v>
      </c>
      <c r="C7" s="899"/>
      <c r="D7" s="899"/>
      <c r="E7" s="543"/>
      <c r="F7" s="72">
        <f>+ZAV!B7</f>
        <v>0</v>
      </c>
      <c r="G7" s="87">
        <f>+ZAV!C7</f>
        <v>0</v>
      </c>
    </row>
    <row r="8" spans="1:7" ht="15.75" customHeight="1">
      <c r="A8" s="49" t="s">
        <v>48</v>
      </c>
      <c r="B8" s="899" t="s">
        <v>264</v>
      </c>
      <c r="C8" s="899"/>
      <c r="D8" s="899"/>
      <c r="E8" s="543"/>
      <c r="F8" s="72">
        <f>+ZAV!B9</f>
        <v>0</v>
      </c>
      <c r="G8" s="87">
        <f>+ZAV!C9</f>
        <v>0</v>
      </c>
    </row>
    <row r="9" spans="1:7" ht="15.75" customHeight="1">
      <c r="A9" s="49" t="s">
        <v>49</v>
      </c>
      <c r="B9" s="899" t="s">
        <v>232</v>
      </c>
      <c r="C9" s="899"/>
      <c r="D9" s="899"/>
      <c r="E9" s="543"/>
      <c r="F9" s="72">
        <f>+ZAV!B10</f>
        <v>0</v>
      </c>
      <c r="G9" s="87">
        <f>+ZAV!C10</f>
        <v>0</v>
      </c>
    </row>
    <row r="10" spans="1:7" ht="15.75" customHeight="1">
      <c r="A10" s="49" t="s">
        <v>314</v>
      </c>
      <c r="B10" s="899" t="s">
        <v>56</v>
      </c>
      <c r="C10" s="899"/>
      <c r="D10" s="899"/>
      <c r="E10" s="543"/>
      <c r="F10" s="72">
        <f>+ZAV!B12</f>
        <v>0</v>
      </c>
      <c r="G10" s="87">
        <f>+ZAV!C12</f>
        <v>0</v>
      </c>
    </row>
    <row r="11" spans="1:7" ht="15.75" customHeight="1">
      <c r="A11" s="49" t="s">
        <v>504</v>
      </c>
      <c r="B11" s="899" t="s">
        <v>233</v>
      </c>
      <c r="C11" s="899"/>
      <c r="D11" s="899"/>
      <c r="E11" s="543"/>
      <c r="F11" s="72">
        <f>+ZAV!B13+ZAV!B14</f>
        <v>0</v>
      </c>
      <c r="G11" s="87">
        <f>+ZAV!C13+ZAV!C14</f>
        <v>0</v>
      </c>
    </row>
    <row r="12" spans="1:7" ht="15.75" customHeight="1">
      <c r="A12" s="49" t="s">
        <v>313</v>
      </c>
      <c r="B12" s="899" t="s">
        <v>234</v>
      </c>
      <c r="C12" s="899"/>
      <c r="D12" s="899"/>
      <c r="E12" s="543"/>
      <c r="F12" s="72">
        <f>+ZAV!B15+ZAV!B11+ZAV!B8</f>
        <v>0</v>
      </c>
      <c r="G12" s="87">
        <f>+ZAV!C15+ZAV!C11+ZAV!C8</f>
        <v>0</v>
      </c>
    </row>
    <row r="13" spans="1:7" ht="15.75" customHeight="1">
      <c r="A13" s="49" t="s">
        <v>312</v>
      </c>
      <c r="B13" s="899" t="s">
        <v>235</v>
      </c>
      <c r="C13" s="899"/>
      <c r="D13" s="899"/>
      <c r="E13" s="543"/>
      <c r="F13" s="72">
        <f>+ZAV!B19+ZAV!B20</f>
        <v>0</v>
      </c>
      <c r="G13" s="87">
        <f>+ZAV!C19+ZAV!C20</f>
        <v>0</v>
      </c>
    </row>
    <row r="14" spans="1:7" ht="15.75" customHeight="1" thickBot="1">
      <c r="A14" s="50" t="s">
        <v>311</v>
      </c>
      <c r="B14" s="909" t="s">
        <v>309</v>
      </c>
      <c r="C14" s="909"/>
      <c r="D14" s="909"/>
      <c r="E14" s="536"/>
      <c r="F14" s="73">
        <f>+ZAV!B22</f>
        <v>0</v>
      </c>
      <c r="G14" s="103">
        <f>+ZAV!C22</f>
        <v>0</v>
      </c>
    </row>
    <row r="15" spans="1:7" ht="9" customHeight="1" thickBot="1">
      <c r="A15" s="904"/>
      <c r="B15" s="905"/>
      <c r="C15" s="905"/>
      <c r="D15" s="905"/>
      <c r="E15" s="905"/>
      <c r="F15" s="905"/>
      <c r="G15" s="905"/>
    </row>
    <row r="16" spans="1:7" ht="15.75" customHeight="1" thickBot="1">
      <c r="A16" s="90" t="s">
        <v>310</v>
      </c>
      <c r="B16" s="118" t="s">
        <v>400</v>
      </c>
      <c r="C16" s="906"/>
      <c r="D16" s="907"/>
      <c r="E16" s="908"/>
      <c r="F16" s="905"/>
      <c r="G16" s="905"/>
    </row>
    <row r="17" spans="1:7" ht="15" customHeight="1">
      <c r="A17" s="938" t="s">
        <v>236</v>
      </c>
      <c r="B17" s="939"/>
      <c r="C17" s="939"/>
      <c r="D17" s="939"/>
      <c r="E17" s="939"/>
      <c r="F17" s="939"/>
      <c r="G17" s="939"/>
    </row>
    <row r="18" spans="1:7" ht="18" customHeight="1" thickBot="1">
      <c r="A18" s="926" t="s">
        <v>192</v>
      </c>
      <c r="B18" s="927"/>
      <c r="C18" s="927"/>
      <c r="D18" s="927"/>
      <c r="E18" s="927"/>
      <c r="F18" s="927"/>
      <c r="G18" s="927"/>
    </row>
    <row r="19" spans="1:7" ht="24" customHeight="1">
      <c r="A19" s="93" t="s">
        <v>138</v>
      </c>
      <c r="B19" s="921" t="s">
        <v>463</v>
      </c>
      <c r="C19" s="922"/>
      <c r="D19" s="922"/>
      <c r="E19" s="923"/>
      <c r="F19" s="924" t="s">
        <v>137</v>
      </c>
      <c r="G19" s="925"/>
    </row>
    <row r="20" spans="1:7" ht="15.75" customHeight="1">
      <c r="A20" s="47" t="s">
        <v>47</v>
      </c>
      <c r="B20" s="928"/>
      <c r="C20" s="928"/>
      <c r="D20" s="928"/>
      <c r="E20" s="928"/>
      <c r="F20" s="929"/>
      <c r="G20" s="930"/>
    </row>
    <row r="21" spans="1:7" ht="15.75" customHeight="1">
      <c r="A21" s="47" t="s">
        <v>48</v>
      </c>
      <c r="B21" s="928"/>
      <c r="C21" s="928"/>
      <c r="D21" s="928"/>
      <c r="E21" s="928"/>
      <c r="F21" s="929"/>
      <c r="G21" s="930"/>
    </row>
    <row r="22" spans="1:7" ht="15.75" customHeight="1">
      <c r="A22" s="47" t="s">
        <v>49</v>
      </c>
      <c r="B22" s="928"/>
      <c r="C22" s="928"/>
      <c r="D22" s="928"/>
      <c r="E22" s="928"/>
      <c r="F22" s="929"/>
      <c r="G22" s="930"/>
    </row>
    <row r="23" spans="1:7" ht="15.75" customHeight="1" thickBot="1">
      <c r="A23" s="48" t="s">
        <v>314</v>
      </c>
      <c r="B23" s="931"/>
      <c r="C23" s="931"/>
      <c r="D23" s="931"/>
      <c r="E23" s="931"/>
      <c r="F23" s="932"/>
      <c r="G23" s="933"/>
    </row>
    <row r="24" spans="1:7" ht="13.5" thickBot="1">
      <c r="A24" s="926"/>
      <c r="B24" s="927"/>
      <c r="C24" s="927"/>
      <c r="D24" s="927"/>
      <c r="E24" s="927"/>
      <c r="F24" s="927"/>
      <c r="G24" s="927"/>
    </row>
    <row r="25" spans="1:7" ht="24.75" customHeight="1">
      <c r="A25" s="93" t="s">
        <v>138</v>
      </c>
      <c r="B25" s="921" t="s">
        <v>464</v>
      </c>
      <c r="C25" s="922"/>
      <c r="D25" s="922"/>
      <c r="E25" s="923"/>
      <c r="F25" s="924" t="s">
        <v>137</v>
      </c>
      <c r="G25" s="925"/>
    </row>
    <row r="26" spans="1:7" ht="15.75" customHeight="1">
      <c r="A26" s="47" t="s">
        <v>47</v>
      </c>
      <c r="B26" s="928"/>
      <c r="C26" s="928"/>
      <c r="D26" s="928"/>
      <c r="E26" s="928"/>
      <c r="F26" s="929"/>
      <c r="G26" s="930"/>
    </row>
    <row r="27" spans="1:7" ht="15.75" customHeight="1">
      <c r="A27" s="47" t="s">
        <v>48</v>
      </c>
      <c r="B27" s="928"/>
      <c r="C27" s="928"/>
      <c r="D27" s="928"/>
      <c r="E27" s="928"/>
      <c r="F27" s="929"/>
      <c r="G27" s="930"/>
    </row>
    <row r="28" spans="1:7" ht="15.75" customHeight="1">
      <c r="A28" s="47" t="s">
        <v>49</v>
      </c>
      <c r="B28" s="928"/>
      <c r="C28" s="928"/>
      <c r="D28" s="928"/>
      <c r="E28" s="928"/>
      <c r="F28" s="929"/>
      <c r="G28" s="930"/>
    </row>
    <row r="29" spans="1:7" ht="15.75" customHeight="1" thickBot="1">
      <c r="A29" s="48" t="s">
        <v>314</v>
      </c>
      <c r="B29" s="931"/>
      <c r="C29" s="931"/>
      <c r="D29" s="931"/>
      <c r="E29" s="931"/>
      <c r="F29" s="932"/>
      <c r="G29" s="933"/>
    </row>
    <row r="30" spans="1:7" ht="18" customHeight="1" thickBot="1">
      <c r="A30" s="926" t="s">
        <v>315</v>
      </c>
      <c r="B30" s="927"/>
      <c r="C30" s="927"/>
      <c r="D30" s="927"/>
      <c r="E30" s="927"/>
      <c r="F30" s="927"/>
      <c r="G30" s="927"/>
    </row>
    <row r="31" spans="1:7" ht="15.75" customHeight="1">
      <c r="A31" s="934" t="s">
        <v>429</v>
      </c>
      <c r="B31" s="935"/>
      <c r="C31" s="935"/>
      <c r="D31" s="935"/>
      <c r="E31" s="935"/>
      <c r="F31" s="935"/>
      <c r="G31" s="936"/>
    </row>
    <row r="32" spans="1:7" ht="15.75" customHeight="1">
      <c r="A32" s="99"/>
      <c r="B32" s="32" t="s">
        <v>430</v>
      </c>
      <c r="C32" s="937" t="s">
        <v>499</v>
      </c>
      <c r="D32" s="937"/>
      <c r="E32" s="32" t="s">
        <v>66</v>
      </c>
      <c r="F32" s="32" t="s">
        <v>500</v>
      </c>
      <c r="G32" s="33" t="s">
        <v>501</v>
      </c>
    </row>
    <row r="33" spans="1:7" ht="15.75" customHeight="1">
      <c r="A33" s="34">
        <v>1</v>
      </c>
      <c r="B33" s="105"/>
      <c r="C33" s="917"/>
      <c r="D33" s="917"/>
      <c r="E33" s="36"/>
      <c r="F33" s="39"/>
      <c r="G33" s="38"/>
    </row>
    <row r="34" spans="1:7" ht="15.75" customHeight="1">
      <c r="A34" s="34">
        <v>2</v>
      </c>
      <c r="B34" s="37"/>
      <c r="C34" s="917"/>
      <c r="D34" s="917"/>
      <c r="E34" s="106"/>
      <c r="F34" s="107"/>
      <c r="G34" s="108"/>
    </row>
    <row r="35" spans="1:7" ht="15.75" customHeight="1" thickBot="1">
      <c r="A35" s="35">
        <v>3</v>
      </c>
      <c r="B35" s="109"/>
      <c r="C35" s="918"/>
      <c r="D35" s="918"/>
      <c r="E35" s="109"/>
      <c r="F35" s="40"/>
      <c r="G35" s="41"/>
    </row>
    <row r="36" spans="1:7" ht="18" customHeight="1" thickBot="1">
      <c r="A36" s="919" t="s">
        <v>265</v>
      </c>
      <c r="B36" s="920"/>
      <c r="C36" s="920"/>
      <c r="D36" s="920"/>
      <c r="E36" s="920"/>
      <c r="F36" s="920"/>
      <c r="G36" s="920"/>
    </row>
    <row r="37" spans="1:7" ht="15.75" customHeight="1">
      <c r="A37" s="910" t="s">
        <v>431</v>
      </c>
      <c r="B37" s="911"/>
      <c r="C37" s="911"/>
      <c r="D37" s="911"/>
      <c r="E37" s="911"/>
      <c r="F37" s="911"/>
      <c r="G37" s="912"/>
    </row>
    <row r="38" spans="1:7" ht="24" customHeight="1">
      <c r="A38" s="100"/>
      <c r="B38" s="913" t="s">
        <v>430</v>
      </c>
      <c r="C38" s="914"/>
      <c r="D38" s="913" t="s">
        <v>499</v>
      </c>
      <c r="E38" s="914"/>
      <c r="F38" s="42" t="s">
        <v>229</v>
      </c>
      <c r="G38" s="43" t="s">
        <v>316</v>
      </c>
    </row>
    <row r="39" spans="1:7" ht="15.75" customHeight="1">
      <c r="A39" s="34">
        <v>1</v>
      </c>
      <c r="B39" s="915"/>
      <c r="C39" s="916"/>
      <c r="D39" s="915"/>
      <c r="E39" s="916"/>
      <c r="F39" s="9"/>
      <c r="G39" s="38"/>
    </row>
    <row r="40" spans="1:7" ht="15.75" customHeight="1" thickBot="1">
      <c r="A40" s="35">
        <v>2</v>
      </c>
      <c r="B40" s="900"/>
      <c r="C40" s="901"/>
      <c r="D40" s="900"/>
      <c r="E40" s="901"/>
      <c r="F40" s="10"/>
      <c r="G40" s="41"/>
    </row>
    <row r="41" spans="1:52" s="91" customFormat="1" ht="18" customHeight="1" thickBot="1">
      <c r="A41" s="919" t="s">
        <v>193</v>
      </c>
      <c r="B41" s="920"/>
      <c r="C41" s="920"/>
      <c r="D41" s="920"/>
      <c r="E41" s="920"/>
      <c r="F41" s="920"/>
      <c r="G41" s="920"/>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7" ht="15.75" customHeight="1">
      <c r="A42" s="910" t="s">
        <v>267</v>
      </c>
      <c r="B42" s="911"/>
      <c r="C42" s="911"/>
      <c r="D42" s="911"/>
      <c r="E42" s="911"/>
      <c r="F42" s="911"/>
      <c r="G42" s="912"/>
    </row>
    <row r="43" spans="1:7" ht="24" customHeight="1">
      <c r="A43" s="100"/>
      <c r="B43" s="913" t="s">
        <v>430</v>
      </c>
      <c r="C43" s="914"/>
      <c r="D43" s="913" t="s">
        <v>499</v>
      </c>
      <c r="E43" s="914"/>
      <c r="F43" s="42" t="s">
        <v>66</v>
      </c>
      <c r="G43" s="43" t="s">
        <v>316</v>
      </c>
    </row>
    <row r="44" spans="1:7" ht="15.75" customHeight="1" thickBot="1">
      <c r="A44" s="35">
        <v>1</v>
      </c>
      <c r="B44" s="900"/>
      <c r="C44" s="901"/>
      <c r="D44" s="900"/>
      <c r="E44" s="901"/>
      <c r="F44" s="10"/>
      <c r="G44" s="41"/>
    </row>
    <row r="45" spans="1:7" ht="13.5" thickBot="1">
      <c r="A45" s="902" t="s">
        <v>329</v>
      </c>
      <c r="B45" s="903"/>
      <c r="C45" s="903"/>
      <c r="D45" s="903"/>
      <c r="E45" s="903"/>
      <c r="F45" s="903"/>
      <c r="G45" s="903"/>
    </row>
    <row r="46" spans="1:7" ht="12.75">
      <c r="A46" s="895" t="s">
        <v>194</v>
      </c>
      <c r="B46" s="896"/>
      <c r="C46" s="896"/>
      <c r="D46" s="896"/>
      <c r="E46" s="896"/>
      <c r="F46" s="44" t="s">
        <v>66</v>
      </c>
      <c r="G46" s="45" t="s">
        <v>67</v>
      </c>
    </row>
    <row r="47" spans="1:7" ht="13.5" thickBot="1">
      <c r="A47" s="897"/>
      <c r="B47" s="898"/>
      <c r="C47" s="898"/>
      <c r="D47" s="898"/>
      <c r="E47" s="898"/>
      <c r="F47" s="104"/>
      <c r="G47" s="46"/>
    </row>
    <row r="48" spans="1:7" ht="9" customHeight="1">
      <c r="A48" s="889" t="s">
        <v>432</v>
      </c>
      <c r="B48" s="469"/>
      <c r="C48" s="469"/>
      <c r="D48" s="469"/>
      <c r="E48" s="469"/>
      <c r="F48" s="469"/>
      <c r="G48" s="469"/>
    </row>
    <row r="49" spans="1:7" ht="9" customHeight="1">
      <c r="A49" s="890" t="s">
        <v>136</v>
      </c>
      <c r="B49" s="359"/>
      <c r="C49" s="359"/>
      <c r="D49" s="359"/>
      <c r="E49" s="359"/>
      <c r="F49" s="359"/>
      <c r="G49" s="359"/>
    </row>
    <row r="50" spans="1:7" ht="12.75">
      <c r="A50" s="840" t="s">
        <v>299</v>
      </c>
      <c r="B50" s="840"/>
      <c r="C50" s="840"/>
      <c r="D50" s="840"/>
      <c r="E50" s="840"/>
      <c r="F50" s="840"/>
      <c r="G50" s="840"/>
    </row>
    <row r="51" spans="1:7" ht="12.75">
      <c r="A51" s="83"/>
      <c r="B51" s="83"/>
      <c r="C51" s="83"/>
      <c r="D51" s="83"/>
      <c r="E51" s="83"/>
      <c r="F51" s="83"/>
      <c r="G51" s="83"/>
    </row>
    <row r="52" spans="1:7" ht="12.75">
      <c r="A52" s="83"/>
      <c r="B52" s="83"/>
      <c r="C52" s="83"/>
      <c r="D52" s="83"/>
      <c r="E52" s="83"/>
      <c r="F52" s="83"/>
      <c r="G52" s="83"/>
    </row>
    <row r="53" spans="1:7" ht="12.75">
      <c r="A53" s="83"/>
      <c r="B53" s="83"/>
      <c r="C53" s="83"/>
      <c r="D53" s="83"/>
      <c r="E53" s="83"/>
      <c r="F53" s="83"/>
      <c r="G53" s="83"/>
    </row>
    <row r="54" spans="1:7" ht="12.75">
      <c r="A54" s="83"/>
      <c r="B54" s="83"/>
      <c r="C54" s="83"/>
      <c r="D54" s="83"/>
      <c r="E54" s="83"/>
      <c r="F54" s="83"/>
      <c r="G54" s="83"/>
    </row>
    <row r="55" spans="1:7" ht="12.75">
      <c r="A55" s="83"/>
      <c r="B55" s="83"/>
      <c r="C55" s="83"/>
      <c r="D55" s="83"/>
      <c r="E55" s="83"/>
      <c r="F55" s="83"/>
      <c r="G55" s="83"/>
    </row>
    <row r="56" spans="1:7" ht="12.75">
      <c r="A56" s="83"/>
      <c r="B56" s="83"/>
      <c r="C56" s="83"/>
      <c r="D56" s="83"/>
      <c r="E56" s="83"/>
      <c r="F56" s="83"/>
      <c r="G56" s="83"/>
    </row>
    <row r="57" spans="1:7" ht="12.75">
      <c r="A57" s="83"/>
      <c r="B57" s="83"/>
      <c r="C57" s="83"/>
      <c r="D57" s="83"/>
      <c r="E57" s="83"/>
      <c r="F57" s="83"/>
      <c r="G57" s="83"/>
    </row>
    <row r="58" spans="1:7" ht="12.75">
      <c r="A58" s="83"/>
      <c r="B58" s="83"/>
      <c r="C58" s="83"/>
      <c r="D58" s="83"/>
      <c r="E58" s="83"/>
      <c r="F58" s="83"/>
      <c r="G58" s="83"/>
    </row>
    <row r="59" spans="1:7" ht="12.75">
      <c r="A59" s="83"/>
      <c r="B59" s="83"/>
      <c r="C59" s="83"/>
      <c r="D59" s="83"/>
      <c r="E59" s="83"/>
      <c r="F59" s="83"/>
      <c r="G59" s="83"/>
    </row>
    <row r="60" spans="1:7" ht="12.75">
      <c r="A60" s="83"/>
      <c r="B60" s="83"/>
      <c r="C60" s="83"/>
      <c r="D60" s="83"/>
      <c r="E60" s="83"/>
      <c r="F60" s="83"/>
      <c r="G60" s="83"/>
    </row>
    <row r="61" spans="1:7" ht="12.75">
      <c r="A61" s="83"/>
      <c r="B61" s="83"/>
      <c r="C61" s="83"/>
      <c r="D61" s="83"/>
      <c r="E61" s="83"/>
      <c r="F61" s="83"/>
      <c r="G61" s="83"/>
    </row>
    <row r="62" spans="1:7" ht="12.75">
      <c r="A62" s="83"/>
      <c r="B62" s="83"/>
      <c r="C62" s="83"/>
      <c r="D62" s="83"/>
      <c r="E62" s="83"/>
      <c r="F62" s="83"/>
      <c r="G62" s="83"/>
    </row>
    <row r="63" spans="1:7" ht="12.75">
      <c r="A63" s="83"/>
      <c r="B63" s="83"/>
      <c r="C63" s="83"/>
      <c r="D63" s="83"/>
      <c r="E63" s="83"/>
      <c r="F63" s="83"/>
      <c r="G63" s="83"/>
    </row>
    <row r="64" spans="1:7" ht="12.75">
      <c r="A64" s="83"/>
      <c r="B64" s="83"/>
      <c r="C64" s="83"/>
      <c r="D64" s="83"/>
      <c r="E64" s="83"/>
      <c r="F64" s="83"/>
      <c r="G64" s="83"/>
    </row>
    <row r="65" spans="1:7" ht="12.75">
      <c r="A65" s="83"/>
      <c r="B65" s="83"/>
      <c r="C65" s="83"/>
      <c r="D65" s="83"/>
      <c r="E65" s="83"/>
      <c r="F65" s="83"/>
      <c r="G65" s="83"/>
    </row>
    <row r="66" spans="1:7" ht="12.75">
      <c r="A66" s="83"/>
      <c r="B66" s="83"/>
      <c r="C66" s="83"/>
      <c r="D66" s="83"/>
      <c r="E66" s="83"/>
      <c r="F66" s="83"/>
      <c r="G66" s="83"/>
    </row>
    <row r="67" spans="1:7" ht="12.75">
      <c r="A67" s="83"/>
      <c r="B67" s="83"/>
      <c r="C67" s="83"/>
      <c r="D67" s="83"/>
      <c r="E67" s="83"/>
      <c r="F67" s="83"/>
      <c r="G67" s="83"/>
    </row>
    <row r="68" spans="1:7" ht="12.75">
      <c r="A68" s="83"/>
      <c r="B68" s="83"/>
      <c r="C68" s="83"/>
      <c r="D68" s="83"/>
      <c r="E68" s="83"/>
      <c r="F68" s="83"/>
      <c r="G68" s="83"/>
    </row>
    <row r="69" spans="1:7" ht="12.75">
      <c r="A69" s="83"/>
      <c r="B69" s="83"/>
      <c r="C69" s="83"/>
      <c r="D69" s="83"/>
      <c r="E69" s="83"/>
      <c r="F69" s="83"/>
      <c r="G69" s="83"/>
    </row>
    <row r="70" spans="1:7" ht="12.75">
      <c r="A70" s="83"/>
      <c r="B70" s="83"/>
      <c r="C70" s="83"/>
      <c r="D70" s="83"/>
      <c r="E70" s="83"/>
      <c r="F70" s="83"/>
      <c r="G70" s="83"/>
    </row>
    <row r="71" spans="1:7" ht="12.75">
      <c r="A71" s="83"/>
      <c r="B71" s="83"/>
      <c r="C71" s="83"/>
      <c r="D71" s="83"/>
      <c r="E71" s="83"/>
      <c r="F71" s="83"/>
      <c r="G71" s="83"/>
    </row>
    <row r="72" spans="1:7" ht="12.75">
      <c r="A72" s="83"/>
      <c r="B72" s="83"/>
      <c r="C72" s="83"/>
      <c r="D72" s="83"/>
      <c r="E72" s="83"/>
      <c r="F72" s="83"/>
      <c r="G72" s="83"/>
    </row>
    <row r="73" spans="1:7" ht="12.75">
      <c r="A73" s="83"/>
      <c r="B73" s="83"/>
      <c r="C73" s="83"/>
      <c r="D73" s="83"/>
      <c r="E73" s="83"/>
      <c r="F73" s="83"/>
      <c r="G73" s="83"/>
    </row>
    <row r="74" spans="1:7" ht="12.75">
      <c r="A74" s="83"/>
      <c r="B74" s="83"/>
      <c r="C74" s="83"/>
      <c r="D74" s="83"/>
      <c r="E74" s="83"/>
      <c r="F74" s="83"/>
      <c r="G74" s="83"/>
    </row>
    <row r="75" spans="1:7" ht="12.75">
      <c r="A75" s="83"/>
      <c r="B75" s="83"/>
      <c r="C75" s="83"/>
      <c r="D75" s="83"/>
      <c r="E75" s="83"/>
      <c r="F75" s="83"/>
      <c r="G75" s="83"/>
    </row>
    <row r="76" spans="1:7" ht="12.75">
      <c r="A76" s="83"/>
      <c r="B76" s="83"/>
      <c r="C76" s="83"/>
      <c r="D76" s="83"/>
      <c r="E76" s="83"/>
      <c r="F76" s="83"/>
      <c r="G76" s="83"/>
    </row>
    <row r="77" spans="1:7" ht="12.75">
      <c r="A77" s="83"/>
      <c r="B77" s="83"/>
      <c r="C77" s="83"/>
      <c r="D77" s="83"/>
      <c r="E77" s="83"/>
      <c r="F77" s="83"/>
      <c r="G77" s="83"/>
    </row>
    <row r="78" spans="1:7" ht="12.75">
      <c r="A78" s="83"/>
      <c r="B78" s="83"/>
      <c r="C78" s="83"/>
      <c r="D78" s="83"/>
      <c r="E78" s="83"/>
      <c r="F78" s="83"/>
      <c r="G78" s="83"/>
    </row>
    <row r="79" spans="1:7" ht="12.75">
      <c r="A79" s="83"/>
      <c r="B79" s="83"/>
      <c r="C79" s="83"/>
      <c r="D79" s="83"/>
      <c r="E79" s="83"/>
      <c r="F79" s="83"/>
      <c r="G79" s="83"/>
    </row>
    <row r="80" spans="1:7" ht="12.75">
      <c r="A80" s="83"/>
      <c r="B80" s="83"/>
      <c r="C80" s="83"/>
      <c r="D80" s="83"/>
      <c r="E80" s="83"/>
      <c r="F80" s="83"/>
      <c r="G80" s="83"/>
    </row>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row r="184" s="83" customFormat="1" ht="12.75"/>
    <row r="185" s="83" customFormat="1" ht="12.75"/>
    <row r="186" s="83" customFormat="1" ht="12.75"/>
    <row r="187" s="83" customFormat="1" ht="12.75"/>
    <row r="188" s="83" customFormat="1" ht="12.75"/>
    <row r="189" s="83" customFormat="1" ht="12.75"/>
    <row r="190" s="83" customFormat="1" ht="12.75"/>
    <row r="191" s="83" customFormat="1" ht="12.75"/>
    <row r="192" s="83" customFormat="1" ht="12.75"/>
    <row r="193" s="83" customFormat="1" ht="12.75"/>
    <row r="194" s="83" customFormat="1" ht="12.75"/>
    <row r="195" s="83" customFormat="1" ht="12.75"/>
    <row r="196" s="83" customFormat="1" ht="12.75"/>
    <row r="197" s="83" customFormat="1" ht="12.75"/>
    <row r="198" s="83" customFormat="1" ht="12.75"/>
    <row r="199" s="83" customFormat="1" ht="12.75"/>
    <row r="200" s="83" customFormat="1" ht="12.75"/>
    <row r="201" s="83" customFormat="1" ht="12.75"/>
  </sheetData>
  <sheetProtection password="EF65" sheet="1" objects="1" scenarios="1"/>
  <mergeCells count="66">
    <mergeCell ref="C3:D3"/>
    <mergeCell ref="A3:B3"/>
    <mergeCell ref="A1:G1"/>
    <mergeCell ref="A2:B2"/>
    <mergeCell ref="A17:G17"/>
    <mergeCell ref="F26:G26"/>
    <mergeCell ref="B27:E27"/>
    <mergeCell ref="F27:G27"/>
    <mergeCell ref="B23:E23"/>
    <mergeCell ref="F23:G23"/>
    <mergeCell ref="B25:E25"/>
    <mergeCell ref="F25:G25"/>
    <mergeCell ref="B26:E26"/>
    <mergeCell ref="A18:G18"/>
    <mergeCell ref="A50:G50"/>
    <mergeCell ref="B22:E22"/>
    <mergeCell ref="F22:G22"/>
    <mergeCell ref="B29:E29"/>
    <mergeCell ref="F29:G29"/>
    <mergeCell ref="B28:E28"/>
    <mergeCell ref="F28:G28"/>
    <mergeCell ref="A30:G30"/>
    <mergeCell ref="A31:G31"/>
    <mergeCell ref="C32:D32"/>
    <mergeCell ref="B19:E19"/>
    <mergeCell ref="F19:G19"/>
    <mergeCell ref="A24:G24"/>
    <mergeCell ref="B20:E20"/>
    <mergeCell ref="F20:G20"/>
    <mergeCell ref="B21:E21"/>
    <mergeCell ref="F21:G21"/>
    <mergeCell ref="C33:D33"/>
    <mergeCell ref="C34:D34"/>
    <mergeCell ref="C35:D35"/>
    <mergeCell ref="A41:G41"/>
    <mergeCell ref="A36:G36"/>
    <mergeCell ref="A37:G37"/>
    <mergeCell ref="B38:C38"/>
    <mergeCell ref="D38:E38"/>
    <mergeCell ref="A42:G42"/>
    <mergeCell ref="B43:C43"/>
    <mergeCell ref="D43:E43"/>
    <mergeCell ref="B39:C39"/>
    <mergeCell ref="D39:E39"/>
    <mergeCell ref="B40:C40"/>
    <mergeCell ref="D40:E40"/>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2013-12-12T06:29:37Z</cp:lastPrinted>
  <dcterms:created xsi:type="dcterms:W3CDTF">2000-01-30T17:10:20Z</dcterms:created>
  <dcterms:modified xsi:type="dcterms:W3CDTF">2014-01-07T12:42:54Z</dcterms:modified>
  <cp:category/>
  <cp:version/>
  <cp:contentType/>
  <cp:contentStatus/>
</cp:coreProperties>
</file>